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ETN (Patricia) Ppts y Sup Obras para Actualizar\20.10.2017 Obra G. Astete\001_GERMAN ASTETE\"/>
    </mc:Choice>
  </mc:AlternateContent>
  <bookViews>
    <workbookView xWindow="-15" yWindow="-15" windowWidth="12000" windowHeight="10155" tabRatio="399"/>
  </bookViews>
  <sheets>
    <sheet name="GERMAN ASTETE" sheetId="7" r:id="rId1"/>
    <sheet name="Nicolas de Pierola FINAL" sheetId="4" state="hidden" r:id="rId2"/>
    <sheet name="Nicolas de Pierola" sheetId="3" state="hidden" r:id="rId3"/>
  </sheets>
  <externalReferences>
    <externalReference r:id="rId4"/>
  </externalReferences>
  <definedNames>
    <definedName name="_xlnm.Print_Area" localSheetId="0">'GERMAN ASTETE'!$A$1:$F$61</definedName>
    <definedName name="_xlnm.Print_Area" localSheetId="2">'Nicolas de Pierola'!$A$1:$P$70</definedName>
    <definedName name="_xlnm.Print_Area" localSheetId="1">'Nicolas de Pierola FINAL'!$A$1:$P$67</definedName>
    <definedName name="_xlnm.Print_Titles" localSheetId="0">'GERMAN ASTETE'!$2:$9</definedName>
    <definedName name="_xlnm.Print_Titles" localSheetId="2">'Nicolas de Pierola'!$7:$15</definedName>
    <definedName name="_xlnm.Print_Titles" localSheetId="1">'Nicolas de Pierola FINAL'!$7:$15</definedName>
  </definedNames>
  <calcPr calcId="152511"/>
</workbook>
</file>

<file path=xl/calcChain.xml><?xml version="1.0" encoding="utf-8"?>
<calcChain xmlns="http://schemas.openxmlformats.org/spreadsheetml/2006/main">
  <c r="F59" i="7" l="1"/>
  <c r="F57" i="7"/>
  <c r="C28" i="7" l="1"/>
  <c r="C13" i="7"/>
  <c r="C31" i="7" l="1"/>
  <c r="F31" i="7" s="1"/>
  <c r="C46" i="7" l="1"/>
  <c r="C16" i="7"/>
  <c r="C38" i="7"/>
  <c r="F38" i="7" s="1"/>
  <c r="C39" i="7"/>
  <c r="C37" i="7"/>
  <c r="C22" i="7"/>
  <c r="C23" i="7"/>
  <c r="C24" i="7"/>
  <c r="C25" i="7"/>
  <c r="C26" i="7"/>
  <c r="C21" i="7"/>
  <c r="C12" i="7"/>
  <c r="C44" i="7" l="1"/>
  <c r="F44" i="7" s="1"/>
  <c r="C27" i="7"/>
  <c r="F27" i="7" s="1"/>
  <c r="P53" i="7"/>
  <c r="R53" i="7" s="1"/>
  <c r="F53" i="7"/>
  <c r="M52" i="7"/>
  <c r="R52" i="7" s="1"/>
  <c r="F52" i="7"/>
  <c r="M51" i="7"/>
  <c r="R51" i="7" s="1"/>
  <c r="F51" i="7"/>
  <c r="M50" i="7"/>
  <c r="R50" i="7" s="1"/>
  <c r="F50" i="7"/>
  <c r="M49" i="7"/>
  <c r="R49" i="7" s="1"/>
  <c r="F49" i="7"/>
  <c r="P48" i="7"/>
  <c r="R48" i="7" s="1"/>
  <c r="F48" i="7"/>
  <c r="M47" i="7"/>
  <c r="R47" i="7" s="1"/>
  <c r="F47" i="7"/>
  <c r="P46" i="7"/>
  <c r="J46" i="7"/>
  <c r="F46" i="7"/>
  <c r="P45" i="7"/>
  <c r="J45" i="7"/>
  <c r="F45" i="7"/>
  <c r="M44" i="7"/>
  <c r="R44" i="7" s="1"/>
  <c r="M43" i="7"/>
  <c r="R43" i="7" s="1"/>
  <c r="F43" i="7"/>
  <c r="J39" i="7"/>
  <c r="R39" i="7" s="1"/>
  <c r="F39" i="7"/>
  <c r="P38" i="7"/>
  <c r="P40" i="7" s="1"/>
  <c r="M38" i="7"/>
  <c r="J38" i="7"/>
  <c r="P37" i="7"/>
  <c r="M37" i="7"/>
  <c r="M40" i="7" s="1"/>
  <c r="J37" i="7"/>
  <c r="F37" i="7"/>
  <c r="J36" i="7"/>
  <c r="R36" i="7" s="1"/>
  <c r="F36" i="7"/>
  <c r="P31" i="7"/>
  <c r="M31" i="7"/>
  <c r="J31" i="7"/>
  <c r="J30" i="7"/>
  <c r="R30" i="7" s="1"/>
  <c r="S30" i="7" s="1"/>
  <c r="F30" i="7"/>
  <c r="M29" i="7"/>
  <c r="R29" i="7" s="1"/>
  <c r="F29" i="7"/>
  <c r="J28" i="7"/>
  <c r="R28" i="7" s="1"/>
  <c r="F28" i="7"/>
  <c r="J27" i="7"/>
  <c r="P26" i="7"/>
  <c r="M26" i="7"/>
  <c r="J26" i="7"/>
  <c r="F26" i="7"/>
  <c r="P25" i="7"/>
  <c r="M25" i="7"/>
  <c r="J25" i="7"/>
  <c r="F25" i="7"/>
  <c r="P24" i="7"/>
  <c r="M24" i="7"/>
  <c r="J24" i="7"/>
  <c r="F24" i="7"/>
  <c r="P23" i="7"/>
  <c r="M23" i="7"/>
  <c r="R23" i="7" s="1"/>
  <c r="J23" i="7"/>
  <c r="F23" i="7"/>
  <c r="P22" i="7"/>
  <c r="M22" i="7"/>
  <c r="J22" i="7"/>
  <c r="F22" i="7"/>
  <c r="P21" i="7"/>
  <c r="M21" i="7"/>
  <c r="J21" i="7"/>
  <c r="F21" i="7"/>
  <c r="M16" i="7"/>
  <c r="M13" i="7"/>
  <c r="R13" i="7" s="1"/>
  <c r="J13" i="7"/>
  <c r="F13" i="7"/>
  <c r="P12" i="7"/>
  <c r="P17" i="7" s="1"/>
  <c r="M12" i="7"/>
  <c r="J12" i="7"/>
  <c r="J17" i="7" s="1"/>
  <c r="F12" i="7"/>
  <c r="P54" i="7"/>
  <c r="P62" i="4"/>
  <c r="R62" i="4" s="1"/>
  <c r="F62" i="4"/>
  <c r="M61" i="4"/>
  <c r="R61" i="4" s="1"/>
  <c r="F61" i="4"/>
  <c r="M60" i="4"/>
  <c r="R60" i="4" s="1"/>
  <c r="F60" i="4"/>
  <c r="M59" i="4"/>
  <c r="R59" i="4" s="1"/>
  <c r="S59" i="4" s="1"/>
  <c r="F59" i="4"/>
  <c r="M58" i="4"/>
  <c r="R58" i="4" s="1"/>
  <c r="F58" i="4"/>
  <c r="P57" i="4"/>
  <c r="R57" i="4" s="1"/>
  <c r="F57" i="4"/>
  <c r="M56" i="4"/>
  <c r="R56" i="4" s="1"/>
  <c r="F56" i="4"/>
  <c r="P55" i="4"/>
  <c r="J55" i="4"/>
  <c r="F55" i="4"/>
  <c r="P54" i="4"/>
  <c r="P63" i="4" s="1"/>
  <c r="J54" i="4"/>
  <c r="F54" i="4"/>
  <c r="M53" i="4"/>
  <c r="R53" i="4" s="1"/>
  <c r="F53" i="4"/>
  <c r="M52" i="4"/>
  <c r="R52" i="4" s="1"/>
  <c r="S52" i="4" s="1"/>
  <c r="F52" i="4"/>
  <c r="J48" i="4"/>
  <c r="R48" i="4" s="1"/>
  <c r="F48" i="4"/>
  <c r="P47" i="4"/>
  <c r="M47" i="4"/>
  <c r="J47" i="4"/>
  <c r="F47" i="4"/>
  <c r="P46" i="4"/>
  <c r="M46" i="4"/>
  <c r="J46" i="4"/>
  <c r="R46" i="4" s="1"/>
  <c r="S46" i="4" s="1"/>
  <c r="F46" i="4"/>
  <c r="J45" i="4"/>
  <c r="R45" i="4" s="1"/>
  <c r="F45" i="4"/>
  <c r="P40" i="4"/>
  <c r="M40" i="4"/>
  <c r="R40" i="4" s="1"/>
  <c r="S40" i="4" s="1"/>
  <c r="J40" i="4"/>
  <c r="F40" i="4"/>
  <c r="J39" i="4"/>
  <c r="R39" i="4"/>
  <c r="F39" i="4"/>
  <c r="M38" i="4"/>
  <c r="R38" i="4" s="1"/>
  <c r="F38" i="4"/>
  <c r="J37" i="4"/>
  <c r="R37" i="4" s="1"/>
  <c r="S37" i="4" s="1"/>
  <c r="F37" i="4"/>
  <c r="J36" i="4"/>
  <c r="R36" i="4" s="1"/>
  <c r="F36" i="4"/>
  <c r="P35" i="4"/>
  <c r="M35" i="4"/>
  <c r="J35" i="4"/>
  <c r="F35" i="4"/>
  <c r="P34" i="4"/>
  <c r="M34" i="4"/>
  <c r="J34" i="4"/>
  <c r="F34" i="4"/>
  <c r="P33" i="4"/>
  <c r="M33" i="4"/>
  <c r="J33" i="4"/>
  <c r="F33" i="4"/>
  <c r="P32" i="4"/>
  <c r="M32" i="4"/>
  <c r="J32" i="4"/>
  <c r="F32" i="4"/>
  <c r="P31" i="4"/>
  <c r="M31" i="4"/>
  <c r="J31" i="4"/>
  <c r="F31" i="4"/>
  <c r="P30" i="4"/>
  <c r="P41" i="4" s="1"/>
  <c r="M30" i="4"/>
  <c r="J30" i="4"/>
  <c r="F30" i="4"/>
  <c r="E25" i="4"/>
  <c r="J25" i="4" s="1"/>
  <c r="E24" i="4"/>
  <c r="M24" i="4" s="1"/>
  <c r="R24" i="4" s="1"/>
  <c r="E23" i="4"/>
  <c r="F23" i="4" s="1"/>
  <c r="P20" i="4"/>
  <c r="M20" i="4"/>
  <c r="J20" i="4"/>
  <c r="F20" i="4"/>
  <c r="P19" i="4"/>
  <c r="M19" i="4"/>
  <c r="J19" i="4"/>
  <c r="F19" i="4"/>
  <c r="P18" i="4"/>
  <c r="M18" i="4"/>
  <c r="J18" i="4"/>
  <c r="F18" i="4"/>
  <c r="B26" i="4" s="1"/>
  <c r="J63" i="4"/>
  <c r="R55" i="4"/>
  <c r="S55" i="4" s="1"/>
  <c r="P65" i="3"/>
  <c r="M64" i="3"/>
  <c r="M63" i="3"/>
  <c r="R63" i="3" s="1"/>
  <c r="M62" i="3"/>
  <c r="R62" i="3" s="1"/>
  <c r="S62" i="3" s="1"/>
  <c r="M61" i="3"/>
  <c r="R61" i="3" s="1"/>
  <c r="S61" i="3" s="1"/>
  <c r="M60" i="3"/>
  <c r="M59" i="3"/>
  <c r="M58" i="3"/>
  <c r="R58" i="3" s="1"/>
  <c r="S58" i="3" s="1"/>
  <c r="R65" i="3"/>
  <c r="S65" i="3" s="1"/>
  <c r="R64" i="3"/>
  <c r="R60" i="3"/>
  <c r="R59" i="3"/>
  <c r="P46" i="3"/>
  <c r="M46" i="3"/>
  <c r="J39" i="3"/>
  <c r="R39" i="3" s="1"/>
  <c r="P20" i="3"/>
  <c r="M20" i="3"/>
  <c r="M19" i="3"/>
  <c r="J20" i="3"/>
  <c r="J19" i="3"/>
  <c r="P18" i="3"/>
  <c r="M18" i="3"/>
  <c r="J18" i="3"/>
  <c r="R18" i="3" s="1"/>
  <c r="S18" i="3" s="1"/>
  <c r="F40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52" i="3"/>
  <c r="F46" i="3"/>
  <c r="F47" i="3"/>
  <c r="F48" i="3"/>
  <c r="F45" i="3"/>
  <c r="F19" i="3"/>
  <c r="F20" i="3"/>
  <c r="F18" i="3"/>
  <c r="E25" i="3"/>
  <c r="F25" i="3" s="1"/>
  <c r="E24" i="3"/>
  <c r="F24" i="3" s="1"/>
  <c r="E23" i="3"/>
  <c r="F23" i="3" s="1"/>
  <c r="P19" i="3"/>
  <c r="P30" i="3"/>
  <c r="P31" i="3"/>
  <c r="P32" i="3"/>
  <c r="P33" i="3"/>
  <c r="P34" i="3"/>
  <c r="P35" i="3"/>
  <c r="P40" i="3"/>
  <c r="P47" i="3"/>
  <c r="P54" i="3"/>
  <c r="P55" i="3"/>
  <c r="P57" i="3"/>
  <c r="R57" i="3" s="1"/>
  <c r="S57" i="3" s="1"/>
  <c r="M30" i="3"/>
  <c r="M31" i="3"/>
  <c r="M32" i="3"/>
  <c r="M33" i="3"/>
  <c r="M34" i="3"/>
  <c r="M35" i="3"/>
  <c r="M40" i="3"/>
  <c r="M38" i="3"/>
  <c r="R38" i="3" s="1"/>
  <c r="M47" i="3"/>
  <c r="M52" i="3"/>
  <c r="M53" i="3"/>
  <c r="R53" i="3" s="1"/>
  <c r="M56" i="3"/>
  <c r="R56" i="3" s="1"/>
  <c r="S56" i="3" s="1"/>
  <c r="J30" i="3"/>
  <c r="J31" i="3"/>
  <c r="J32" i="3"/>
  <c r="J33" i="3"/>
  <c r="J34" i="3"/>
  <c r="J35" i="3"/>
  <c r="J40" i="3"/>
  <c r="J36" i="3"/>
  <c r="R36" i="3" s="1"/>
  <c r="J37" i="3"/>
  <c r="R37" i="3" s="1"/>
  <c r="J45" i="3"/>
  <c r="J47" i="3"/>
  <c r="R47" i="3" s="1"/>
  <c r="S47" i="3" s="1"/>
  <c r="J46" i="3"/>
  <c r="J48" i="3"/>
  <c r="R48" i="3"/>
  <c r="J54" i="3"/>
  <c r="J55" i="3"/>
  <c r="F30" i="3"/>
  <c r="F32" i="3"/>
  <c r="F33" i="3"/>
  <c r="F34" i="3"/>
  <c r="F35" i="3"/>
  <c r="F37" i="3"/>
  <c r="F38" i="3"/>
  <c r="F36" i="3"/>
  <c r="F31" i="3"/>
  <c r="F39" i="3"/>
  <c r="S64" i="3"/>
  <c r="P23" i="3"/>
  <c r="R27" i="7"/>
  <c r="J41" i="3" l="1"/>
  <c r="R34" i="3"/>
  <c r="S34" i="3" s="1"/>
  <c r="S63" i="3"/>
  <c r="R31" i="4"/>
  <c r="S31" i="4" s="1"/>
  <c r="S38" i="4"/>
  <c r="F49" i="4"/>
  <c r="R47" i="4"/>
  <c r="S47" i="4" s="1"/>
  <c r="S62" i="4"/>
  <c r="R31" i="7"/>
  <c r="R46" i="7"/>
  <c r="S52" i="7"/>
  <c r="P41" i="3"/>
  <c r="S59" i="3"/>
  <c r="P25" i="4"/>
  <c r="S53" i="4"/>
  <c r="R46" i="3"/>
  <c r="S46" i="3" s="1"/>
  <c r="R33" i="3"/>
  <c r="S33" i="3" s="1"/>
  <c r="S60" i="3"/>
  <c r="M41" i="4"/>
  <c r="R54" i="4"/>
  <c r="S54" i="4" s="1"/>
  <c r="J40" i="7"/>
  <c r="S43" i="7"/>
  <c r="F40" i="7"/>
  <c r="S50" i="7"/>
  <c r="M54" i="7"/>
  <c r="F54" i="7"/>
  <c r="R21" i="7"/>
  <c r="S21" i="7" s="1"/>
  <c r="F32" i="7"/>
  <c r="P25" i="3"/>
  <c r="J25" i="3"/>
  <c r="J23" i="4"/>
  <c r="J26" i="4" s="1"/>
  <c r="M25" i="3"/>
  <c r="F26" i="3"/>
  <c r="P23" i="4"/>
  <c r="P26" i="4" s="1"/>
  <c r="S46" i="7"/>
  <c r="R33" i="4"/>
  <c r="S33" i="4" s="1"/>
  <c r="S48" i="3"/>
  <c r="R38" i="7"/>
  <c r="S38" i="7" s="1"/>
  <c r="R31" i="3"/>
  <c r="S31" i="3" s="1"/>
  <c r="R30" i="4"/>
  <c r="S30" i="4" s="1"/>
  <c r="J41" i="4"/>
  <c r="S48" i="4"/>
  <c r="S61" i="4"/>
  <c r="R55" i="3"/>
  <c r="S55" i="3" s="1"/>
  <c r="R20" i="3"/>
  <c r="S20" i="3" s="1"/>
  <c r="R35" i="4"/>
  <c r="S35" i="4" s="1"/>
  <c r="S53" i="3"/>
  <c r="S57" i="4"/>
  <c r="M23" i="4"/>
  <c r="J23" i="3"/>
  <c r="M49" i="4"/>
  <c r="S58" i="4"/>
  <c r="P26" i="3"/>
  <c r="R40" i="3"/>
  <c r="S40" i="3" s="1"/>
  <c r="S39" i="4"/>
  <c r="J32" i="7"/>
  <c r="S38" i="3"/>
  <c r="B26" i="3"/>
  <c r="R19" i="3"/>
  <c r="S19" i="3" s="1"/>
  <c r="R32" i="4"/>
  <c r="S32" i="4" s="1"/>
  <c r="R34" i="4"/>
  <c r="S34" i="4" s="1"/>
  <c r="P49" i="4"/>
  <c r="S53" i="7"/>
  <c r="M24" i="3"/>
  <c r="R24" i="3" s="1"/>
  <c r="S24" i="3" s="1"/>
  <c r="F24" i="4"/>
  <c r="S24" i="4" s="1"/>
  <c r="F41" i="4"/>
  <c r="R37" i="7"/>
  <c r="S37" i="7" s="1"/>
  <c r="R22" i="7"/>
  <c r="S22" i="7" s="1"/>
  <c r="R25" i="7"/>
  <c r="S25" i="7" s="1"/>
  <c r="S44" i="7"/>
  <c r="S51" i="7"/>
  <c r="F16" i="7"/>
  <c r="F17" i="7" s="1"/>
  <c r="M32" i="7"/>
  <c r="S49" i="7"/>
  <c r="S47" i="7"/>
  <c r="S31" i="7"/>
  <c r="S36" i="7"/>
  <c r="S27" i="7"/>
  <c r="S39" i="7"/>
  <c r="R40" i="7"/>
  <c r="R12" i="7"/>
  <c r="S12" i="7" s="1"/>
  <c r="S29" i="7"/>
  <c r="J54" i="7"/>
  <c r="S48" i="7"/>
  <c r="M17" i="7"/>
  <c r="R17" i="7" s="1"/>
  <c r="R16" i="7"/>
  <c r="F41" i="3"/>
  <c r="R54" i="3"/>
  <c r="S54" i="3" s="1"/>
  <c r="S36" i="3"/>
  <c r="F25" i="4"/>
  <c r="R18" i="4"/>
  <c r="S18" i="4" s="1"/>
  <c r="S45" i="4"/>
  <c r="F63" i="4"/>
  <c r="S56" i="4"/>
  <c r="P32" i="7"/>
  <c r="S28" i="7"/>
  <c r="R35" i="3"/>
  <c r="S35" i="3" s="1"/>
  <c r="M41" i="3"/>
  <c r="F66" i="3"/>
  <c r="M49" i="3"/>
  <c r="M25" i="4"/>
  <c r="M26" i="4" s="1"/>
  <c r="R19" i="4"/>
  <c r="S19" i="4" s="1"/>
  <c r="R20" i="4"/>
  <c r="S20" i="4" s="1"/>
  <c r="S36" i="4"/>
  <c r="S60" i="4"/>
  <c r="R24" i="7"/>
  <c r="S24" i="7" s="1"/>
  <c r="R26" i="7"/>
  <c r="S26" i="7" s="1"/>
  <c r="F26" i="4"/>
  <c r="F65" i="4" s="1"/>
  <c r="F66" i="4" s="1"/>
  <c r="F67" i="4" s="1"/>
  <c r="F70" i="4" s="1"/>
  <c r="S13" i="7"/>
  <c r="S23" i="7"/>
  <c r="M23" i="3"/>
  <c r="J66" i="3"/>
  <c r="P66" i="3"/>
  <c r="R32" i="3"/>
  <c r="S32" i="3" s="1"/>
  <c r="F49" i="3"/>
  <c r="R45" i="3"/>
  <c r="S45" i="3" s="1"/>
  <c r="J49" i="3"/>
  <c r="S37" i="3"/>
  <c r="R30" i="3"/>
  <c r="S30" i="3" s="1"/>
  <c r="P49" i="3"/>
  <c r="R52" i="3"/>
  <c r="S52" i="3" s="1"/>
  <c r="M66" i="3"/>
  <c r="S39" i="3"/>
  <c r="R45" i="7"/>
  <c r="M63" i="4"/>
  <c r="J49" i="4"/>
  <c r="R25" i="3" l="1"/>
  <c r="S25" i="3" s="1"/>
  <c r="R41" i="3"/>
  <c r="S41" i="3" s="1"/>
  <c r="R23" i="4"/>
  <c r="S23" i="4" s="1"/>
  <c r="R41" i="4"/>
  <c r="S41" i="4" s="1"/>
  <c r="R26" i="4"/>
  <c r="S26" i="4" s="1"/>
  <c r="R54" i="7"/>
  <c r="S54" i="7" s="1"/>
  <c r="F56" i="7"/>
  <c r="F58" i="7" s="1"/>
  <c r="F60" i="7" s="1"/>
  <c r="F61" i="7" s="1"/>
  <c r="J26" i="3"/>
  <c r="R25" i="4"/>
  <c r="S25" i="4" s="1"/>
  <c r="P65" i="4"/>
  <c r="P66" i="4" s="1"/>
  <c r="P67" i="4" s="1"/>
  <c r="F68" i="3"/>
  <c r="F69" i="3" s="1"/>
  <c r="F70" i="3" s="1"/>
  <c r="R49" i="3"/>
  <c r="S49" i="3" s="1"/>
  <c r="J56" i="7"/>
  <c r="J58" i="7" s="1"/>
  <c r="J59" i="7" s="1"/>
  <c r="R32" i="7"/>
  <c r="S32" i="7" s="1"/>
  <c r="S16" i="7"/>
  <c r="S17" i="7"/>
  <c r="S40" i="7"/>
  <c r="P68" i="3"/>
  <c r="P56" i="7"/>
  <c r="P58" i="7" s="1"/>
  <c r="P59" i="7" s="1"/>
  <c r="M56" i="7"/>
  <c r="M58" i="7" s="1"/>
  <c r="R63" i="4"/>
  <c r="M65" i="4"/>
  <c r="M66" i="4" s="1"/>
  <c r="M67" i="4" s="1"/>
  <c r="S45" i="7"/>
  <c r="M26" i="3"/>
  <c r="R26" i="3" s="1"/>
  <c r="S26" i="3" s="1"/>
  <c r="R23" i="3"/>
  <c r="S23" i="3" s="1"/>
  <c r="R49" i="4"/>
  <c r="J65" i="4"/>
  <c r="J66" i="4" s="1"/>
  <c r="P69" i="3"/>
  <c r="P70" i="3" s="1"/>
  <c r="T18" i="3"/>
  <c r="R66" i="3"/>
  <c r="S66" i="3" s="1"/>
  <c r="J68" i="3"/>
  <c r="R56" i="7" l="1"/>
  <c r="T45" i="7" s="1"/>
  <c r="M68" i="3"/>
  <c r="M69" i="3" s="1"/>
  <c r="M70" i="3" s="1"/>
  <c r="M59" i="7"/>
  <c r="R59" i="7" s="1"/>
  <c r="S59" i="7" s="1"/>
  <c r="R58" i="7"/>
  <c r="S58" i="7" s="1"/>
  <c r="S49" i="4"/>
  <c r="J69" i="3"/>
  <c r="S63" i="4"/>
  <c r="J67" i="4"/>
  <c r="R67" i="4" s="1"/>
  <c r="S67" i="4" s="1"/>
  <c r="R66" i="4"/>
  <c r="S66" i="4" s="1"/>
  <c r="R65" i="4"/>
  <c r="T46" i="7" l="1"/>
  <c r="T51" i="7"/>
  <c r="T13" i="7"/>
  <c r="T54" i="7"/>
  <c r="T17" i="7"/>
  <c r="T53" i="7"/>
  <c r="T43" i="7"/>
  <c r="T12" i="7"/>
  <c r="T32" i="7"/>
  <c r="T16" i="7"/>
  <c r="T52" i="7"/>
  <c r="T38" i="7"/>
  <c r="T23" i="7"/>
  <c r="S56" i="7"/>
  <c r="T29" i="7"/>
  <c r="T30" i="7"/>
  <c r="T27" i="7"/>
  <c r="T26" i="7"/>
  <c r="T36" i="7"/>
  <c r="T49" i="7"/>
  <c r="T25" i="7"/>
  <c r="T44" i="7"/>
  <c r="T40" i="7"/>
  <c r="T48" i="7"/>
  <c r="T24" i="7"/>
  <c r="T39" i="7"/>
  <c r="T50" i="7"/>
  <c r="T22" i="7"/>
  <c r="T21" i="7"/>
  <c r="T37" i="7"/>
  <c r="T28" i="7"/>
  <c r="T31" i="7"/>
  <c r="T47" i="7"/>
  <c r="R68" i="3"/>
  <c r="S68" i="3" s="1"/>
  <c r="T56" i="4"/>
  <c r="T37" i="4"/>
  <c r="T45" i="4"/>
  <c r="T59" i="4"/>
  <c r="T20" i="4"/>
  <c r="T30" i="4"/>
  <c r="T34" i="4"/>
  <c r="T18" i="4"/>
  <c r="T40" i="4"/>
  <c r="S65" i="4"/>
  <c r="T38" i="4"/>
  <c r="T36" i="4"/>
  <c r="T55" i="4"/>
  <c r="T46" i="4"/>
  <c r="T39" i="4"/>
  <c r="T53" i="4"/>
  <c r="T52" i="4"/>
  <c r="T35" i="4"/>
  <c r="T31" i="4"/>
  <c r="T48" i="4"/>
  <c r="T58" i="4"/>
  <c r="T24" i="4"/>
  <c r="T32" i="4"/>
  <c r="T57" i="4"/>
  <c r="T60" i="4"/>
  <c r="T62" i="4"/>
  <c r="T54" i="4"/>
  <c r="T61" i="4"/>
  <c r="T33" i="4"/>
  <c r="T19" i="4"/>
  <c r="T47" i="4"/>
  <c r="T23" i="4"/>
  <c r="T41" i="4"/>
  <c r="T26" i="4"/>
  <c r="T25" i="4"/>
  <c r="J70" i="3"/>
  <c r="R70" i="3" s="1"/>
  <c r="S70" i="3" s="1"/>
  <c r="R69" i="3"/>
  <c r="S69" i="3" s="1"/>
  <c r="T63" i="4"/>
  <c r="T49" i="4"/>
  <c r="T56" i="7" l="1"/>
  <c r="T65" i="4"/>
</calcChain>
</file>

<file path=xl/sharedStrings.xml><?xml version="1.0" encoding="utf-8"?>
<sst xmlns="http://schemas.openxmlformats.org/spreadsheetml/2006/main" count="322" uniqueCount="83">
  <si>
    <t>Nombre</t>
  </si>
  <si>
    <t>Und.</t>
  </si>
  <si>
    <t>Monto (S/.)</t>
  </si>
  <si>
    <t>mes</t>
  </si>
  <si>
    <t>milllar</t>
  </si>
  <si>
    <t>Rotafolios</t>
  </si>
  <si>
    <t>Total (S/.)</t>
  </si>
  <si>
    <t>SUBTOTAL REMUNERACIONES  (S/.)</t>
  </si>
  <si>
    <t>PRESUPUESTO</t>
  </si>
  <si>
    <t>millar</t>
  </si>
  <si>
    <t>PLANIFICACIÓN</t>
  </si>
  <si>
    <t>Cant.</t>
  </si>
  <si>
    <t>Meses</t>
  </si>
  <si>
    <t>Costo S/.</t>
  </si>
  <si>
    <t>PROMOCIÓN</t>
  </si>
  <si>
    <t>MATERIALES:</t>
  </si>
  <si>
    <t>Materiales de uso general</t>
  </si>
  <si>
    <t>Material Didáctico para Talleres e Intervenciones</t>
  </si>
  <si>
    <t>estim.</t>
  </si>
  <si>
    <t>Afiches de 0.60 x 0.80 m</t>
  </si>
  <si>
    <t>Formato de Encuestas (entrada y salida)</t>
  </si>
  <si>
    <t>Digitador</t>
  </si>
  <si>
    <t>Cartulinas, plumones, papelógrafos, tableros y otros</t>
  </si>
  <si>
    <t>DIFUSIÓN</t>
  </si>
  <si>
    <t>Presupuesto de Intervención Social</t>
  </si>
  <si>
    <t>COSTO DIRECTO   (S/.)</t>
  </si>
  <si>
    <t>Fecha de Presupuesto al:</t>
  </si>
  <si>
    <t>Coordinador(a) General</t>
  </si>
  <si>
    <t>estimado</t>
  </si>
  <si>
    <t>Folletos de Reforzamiento para las Réplicas</t>
  </si>
  <si>
    <t>Papel bond (A3 y A4)</t>
  </si>
  <si>
    <t>Flujo mensual de desembolsos por etapas (S/.)</t>
  </si>
  <si>
    <t xml:space="preserve">Secretaria(o) / Asistente(a) administrativo(a) </t>
  </si>
  <si>
    <t>Personal Clave y de Campo</t>
  </si>
  <si>
    <t>Cartilla Informativa: Cuidado del Medio Ambiente</t>
  </si>
  <si>
    <t>Cartilla Informativa: Manejo adecuado de los sist.AP/ALC</t>
  </si>
  <si>
    <t>Cartilla Informativa: Cuidado y uso racional del agua</t>
  </si>
  <si>
    <t>INFRAESTRUCTURA Y EQUIPAMIENTO</t>
  </si>
  <si>
    <t>Oficina de Campo</t>
  </si>
  <si>
    <t>Alquiler de Oficina de Operaciones</t>
  </si>
  <si>
    <t>Muebles varios (escritorios, pizarra, etc)</t>
  </si>
  <si>
    <t>Servicios y mantenimiento (luz, agua, etc)</t>
  </si>
  <si>
    <t>Conexión a internet y red</t>
  </si>
  <si>
    <t>Equipo video fotográfico - cámara digital</t>
  </si>
  <si>
    <t>SUBTOTAL INFRAESTRUCTURA Y EQUIPAMIENTO  (S/.)</t>
  </si>
  <si>
    <t>PERSONAL</t>
  </si>
  <si>
    <t>Conexión y Teléfono fijo</t>
  </si>
  <si>
    <t>Computadoras Pentium IV + Impresora</t>
  </si>
  <si>
    <t>Megafonos</t>
  </si>
  <si>
    <t>Fotocopias</t>
  </si>
  <si>
    <t>Tinta impresoras</t>
  </si>
  <si>
    <t>Útiles de Oficina (Papel Bond, lapiceros, folders, etc)</t>
  </si>
  <si>
    <t>Uniformes de identificación (Casacas según diseño)</t>
  </si>
  <si>
    <t>Área Administrativa - Oficina de Campo</t>
  </si>
  <si>
    <t>Equipos de comunicación (radio) - Alquiler</t>
  </si>
  <si>
    <t>unidad</t>
  </si>
  <si>
    <t>Camionetas doble cabina (alquiler- incl.chofer y gasolina)</t>
  </si>
  <si>
    <t>Cartilla Informativa: Higiene: Prácticas saludables</t>
  </si>
  <si>
    <t>Promotor(a) Social</t>
  </si>
  <si>
    <t xml:space="preserve">Folleto: Conexiones domiciliarias e instalac. sanitarias </t>
  </si>
  <si>
    <t>Folleto: Micromedición, Tarifas, deberes y derechos de los usuarios</t>
  </si>
  <si>
    <t xml:space="preserve">Retroproyector/ ecran </t>
  </si>
  <si>
    <t xml:space="preserve">Diseñador(a) gráfico </t>
  </si>
  <si>
    <t>Capacitador (a)</t>
  </si>
  <si>
    <t>SUBTOTAL MATERIALES POBLACION SIN SERVICIO (S/.)</t>
  </si>
  <si>
    <t>Banderolas</t>
  </si>
  <si>
    <t>Perifoneo movil y fijo</t>
  </si>
  <si>
    <t>SUBTOTAL MATERIALES MATERIALES USO GENERAL(S/.)</t>
  </si>
  <si>
    <t>Fac.
Recurso</t>
  </si>
  <si>
    <t>Plazo de La Obra + Recepción, Liquid:</t>
  </si>
  <si>
    <t>Participación
/mes</t>
  </si>
  <si>
    <t>INTERVENCIÓN SOCIAL DURANTE LA EJECUCIÓN DE LAS OBRAS DEL PROYECTO: "MEJORAMIENTO Y REHABILITACION DEL SISTEMA DE AGUA POTABLE Y ALCANTARILLADO DEL A.H. RICARDO PALMA DISTRITO CERCADO DE LIMA”</t>
  </si>
  <si>
    <t>Mes 1</t>
  </si>
  <si>
    <t>Mes 2</t>
  </si>
  <si>
    <t>Mes 3</t>
  </si>
  <si>
    <t>UTILIDAD</t>
  </si>
  <si>
    <t>Revisado el 21/01/2014 por Lic. Luis Herrada</t>
  </si>
  <si>
    <t>UTILIDAD (8%)</t>
  </si>
  <si>
    <t>SUB TOTAL   (S/.)</t>
  </si>
  <si>
    <t>IGV (18%)</t>
  </si>
  <si>
    <t>TOTAL INCL IGV</t>
  </si>
  <si>
    <t>INTERVENCIÓN SOCIAL DURANTE LA EJECUCIÓN DE LAS OBRAS DEL PROYECTO: "CAMBIO DE COLECTOR EN URBANIZACIÓN GERMAN ASTETE – LA PERLA"</t>
  </si>
  <si>
    <t>GASTOS ADMINISTRATIVOS (Gastos Generales)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</si>
</sst>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00"/>
    <numFmt numFmtId="166" formatCode="[$-C0A]mmmm\-yy;@"/>
    <numFmt numFmtId="168" formatCode="dd/mm/yyyy;@"/>
    <numFmt numFmtId="170" formatCode="dd\-mm\-yy;@"/>
  </numFmts>
  <fonts count="19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u/>
      <sz val="10"/>
      <name val="Arial"/>
      <family val="2"/>
    </font>
    <font>
      <b/>
      <sz val="12"/>
      <color indexed="12"/>
      <name val="Arial"/>
      <family val="2"/>
    </font>
    <font>
      <b/>
      <sz val="10"/>
      <color indexed="8"/>
      <name val="Times New Roman"/>
      <family val="1"/>
    </font>
    <font>
      <b/>
      <u/>
      <sz val="12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b/>
      <sz val="10"/>
      <color indexed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1">
    <xf numFmtId="0" fontId="0" fillId="0" borderId="0" xfId="0"/>
    <xf numFmtId="4" fontId="0" fillId="0" borderId="0" xfId="0" applyNumberFormat="1" applyFill="1" applyAlignment="1">
      <alignment vertical="center"/>
    </xf>
    <xf numFmtId="4" fontId="0" fillId="0" borderId="0" xfId="0" applyNumberFormat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2" fillId="0" borderId="4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4" fontId="3" fillId="0" borderId="0" xfId="0" applyNumberFormat="1" applyFont="1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4" fontId="4" fillId="0" borderId="5" xfId="0" applyNumberFormat="1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vertical="center"/>
    </xf>
    <xf numFmtId="4" fontId="4" fillId="0" borderId="7" xfId="0" applyNumberFormat="1" applyFont="1" applyFill="1" applyBorder="1" applyAlignment="1">
      <alignment vertical="center"/>
    </xf>
    <xf numFmtId="4" fontId="4" fillId="0" borderId="8" xfId="0" applyNumberFormat="1" applyFont="1" applyFill="1" applyBorder="1" applyAlignment="1">
      <alignment vertical="center"/>
    </xf>
    <xf numFmtId="4" fontId="4" fillId="0" borderId="9" xfId="0" applyNumberFormat="1" applyFont="1" applyFill="1" applyBorder="1" applyAlignment="1">
      <alignment vertical="center"/>
    </xf>
    <xf numFmtId="4" fontId="4" fillId="0" borderId="10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4" fontId="2" fillId="0" borderId="2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0" fillId="0" borderId="0" xfId="0" applyNumberFormat="1" applyAlignment="1">
      <alignment horizontal="centerContinuous" vertical="center"/>
    </xf>
    <xf numFmtId="4" fontId="4" fillId="0" borderId="0" xfId="0" applyNumberFormat="1" applyFont="1" applyFill="1" applyAlignment="1">
      <alignment horizontal="centerContinuous" vertical="center"/>
    </xf>
    <xf numFmtId="4" fontId="3" fillId="0" borderId="0" xfId="0" applyNumberFormat="1" applyFont="1" applyFill="1" applyAlignment="1">
      <alignment vertical="center"/>
    </xf>
    <xf numFmtId="4" fontId="10" fillId="0" borderId="0" xfId="0" applyNumberFormat="1" applyFont="1" applyFill="1" applyAlignment="1">
      <alignment horizontal="centerContinuous" vertical="center"/>
    </xf>
    <xf numFmtId="4" fontId="0" fillId="0" borderId="0" xfId="0" applyNumberFormat="1" applyFill="1" applyAlignment="1">
      <alignment horizontal="centerContinuous" vertical="center"/>
    </xf>
    <xf numFmtId="4" fontId="2" fillId="0" borderId="10" xfId="0" applyNumberFormat="1" applyFont="1" applyFill="1" applyBorder="1" applyAlignment="1">
      <alignment vertical="center"/>
    </xf>
    <xf numFmtId="1" fontId="4" fillId="0" borderId="11" xfId="0" applyNumberFormat="1" applyFont="1" applyFill="1" applyBorder="1" applyAlignment="1">
      <alignment horizontal="center" vertical="center"/>
    </xf>
    <xf numFmtId="3" fontId="4" fillId="0" borderId="12" xfId="0" applyNumberFormat="1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vertical="center"/>
    </xf>
    <xf numFmtId="4" fontId="4" fillId="0" borderId="13" xfId="0" applyNumberFormat="1" applyFont="1" applyFill="1" applyBorder="1" applyAlignment="1">
      <alignment vertical="center"/>
    </xf>
    <xf numFmtId="4" fontId="2" fillId="0" borderId="7" xfId="0" applyNumberFormat="1" applyFont="1" applyFill="1" applyBorder="1" applyAlignment="1">
      <alignment vertical="center"/>
    </xf>
    <xf numFmtId="1" fontId="4" fillId="0" borderId="14" xfId="0" applyNumberFormat="1" applyFont="1" applyFill="1" applyBorder="1" applyAlignment="1">
      <alignment horizontal="center" vertical="center"/>
    </xf>
    <xf numFmtId="3" fontId="4" fillId="0" borderId="15" xfId="0" applyNumberFormat="1" applyFont="1" applyFill="1" applyBorder="1" applyAlignment="1">
      <alignment horizontal="center" vertical="center"/>
    </xf>
    <xf numFmtId="4" fontId="4" fillId="0" borderId="15" xfId="0" applyNumberFormat="1" applyFont="1" applyFill="1" applyBorder="1" applyAlignment="1">
      <alignment vertical="center"/>
    </xf>
    <xf numFmtId="4" fontId="4" fillId="0" borderId="16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horizontal="center" vertical="center"/>
    </xf>
    <xf numFmtId="4" fontId="4" fillId="0" borderId="17" xfId="1" applyNumberFormat="1" applyFont="1" applyFill="1" applyBorder="1" applyAlignment="1">
      <alignment vertical="center"/>
    </xf>
    <xf numFmtId="1" fontId="4" fillId="0" borderId="18" xfId="0" applyNumberFormat="1" applyFont="1" applyFill="1" applyBorder="1" applyAlignment="1">
      <alignment horizontal="center" vertical="center"/>
    </xf>
    <xf numFmtId="3" fontId="4" fillId="0" borderId="19" xfId="0" applyNumberFormat="1" applyFont="1" applyFill="1" applyBorder="1" applyAlignment="1">
      <alignment horizontal="center" vertical="center"/>
    </xf>
    <xf numFmtId="4" fontId="4" fillId="0" borderId="19" xfId="0" applyNumberFormat="1" applyFont="1" applyFill="1" applyBorder="1" applyAlignment="1">
      <alignment horizontal="center" vertical="center"/>
    </xf>
    <xf numFmtId="4" fontId="4" fillId="0" borderId="20" xfId="1" applyNumberFormat="1" applyFont="1" applyFill="1" applyBorder="1" applyAlignment="1">
      <alignment vertical="center"/>
    </xf>
    <xf numFmtId="4" fontId="4" fillId="0" borderId="21" xfId="0" applyNumberFormat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1" applyNumberFormat="1" applyFont="1" applyFill="1" applyBorder="1" applyAlignment="1">
      <alignment vertical="center"/>
    </xf>
    <xf numFmtId="4" fontId="4" fillId="0" borderId="23" xfId="0" applyNumberFormat="1" applyFont="1" applyFill="1" applyBorder="1" applyAlignment="1">
      <alignment vertical="center"/>
    </xf>
    <xf numFmtId="4" fontId="2" fillId="0" borderId="24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4" fillId="0" borderId="25" xfId="0" applyNumberFormat="1" applyFont="1" applyFill="1" applyBorder="1" applyAlignment="1">
      <alignment vertical="center"/>
    </xf>
    <xf numFmtId="4" fontId="4" fillId="0" borderId="26" xfId="0" applyNumberFormat="1" applyFont="1" applyFill="1" applyBorder="1" applyAlignment="1">
      <alignment vertical="center"/>
    </xf>
    <xf numFmtId="4" fontId="4" fillId="0" borderId="27" xfId="0" applyNumberFormat="1" applyFont="1" applyFill="1" applyBorder="1" applyAlignment="1">
      <alignment vertical="center"/>
    </xf>
    <xf numFmtId="4" fontId="4" fillId="0" borderId="28" xfId="0" applyNumberFormat="1" applyFont="1" applyFill="1" applyBorder="1" applyAlignment="1">
      <alignment vertical="center"/>
    </xf>
    <xf numFmtId="4" fontId="4" fillId="0" borderId="2" xfId="0" applyNumberFormat="1" applyFont="1" applyFill="1" applyBorder="1" applyAlignment="1">
      <alignment vertical="center" wrapText="1"/>
    </xf>
    <xf numFmtId="4" fontId="4" fillId="0" borderId="28" xfId="1" applyNumberFormat="1" applyFont="1" applyFill="1" applyBorder="1" applyAlignment="1">
      <alignment vertical="center"/>
    </xf>
    <xf numFmtId="4" fontId="4" fillId="0" borderId="29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Border="1" applyAlignment="1">
      <alignment vertical="center"/>
    </xf>
    <xf numFmtId="4" fontId="0" fillId="0" borderId="0" xfId="0" applyNumberForma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vertical="center"/>
    </xf>
    <xf numFmtId="4" fontId="6" fillId="0" borderId="0" xfId="0" applyNumberFormat="1" applyFont="1" applyFill="1" applyBorder="1" applyAlignment="1">
      <alignment horizontal="center" vertical="center"/>
    </xf>
    <xf numFmtId="4" fontId="6" fillId="0" borderId="0" xfId="1" applyNumberFormat="1" applyFont="1" applyFill="1" applyBorder="1" applyAlignment="1">
      <alignment vertical="center"/>
    </xf>
    <xf numFmtId="4" fontId="7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1" applyNumberFormat="1" applyFont="1" applyFill="1" applyBorder="1" applyAlignment="1">
      <alignment vertical="center"/>
    </xf>
    <xf numFmtId="4" fontId="0" fillId="0" borderId="0" xfId="0" applyNumberForma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10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center" vertical="center" wrapText="1"/>
    </xf>
    <xf numFmtId="166" fontId="2" fillId="0" borderId="31" xfId="0" applyNumberFormat="1" applyFont="1" applyFill="1" applyBorder="1" applyAlignment="1">
      <alignment horizontal="centerContinuous" vertical="center"/>
    </xf>
    <xf numFmtId="4" fontId="2" fillId="0" borderId="32" xfId="0" applyNumberFormat="1" applyFont="1" applyFill="1" applyBorder="1" applyAlignment="1">
      <alignment horizontal="centerContinuous" vertical="center" wrapText="1"/>
    </xf>
    <xf numFmtId="4" fontId="2" fillId="2" borderId="24" xfId="0" applyNumberFormat="1" applyFont="1" applyFill="1" applyBorder="1" applyAlignment="1">
      <alignment horizontal="center" vertical="center" wrapText="1"/>
    </xf>
    <xf numFmtId="4" fontId="4" fillId="0" borderId="33" xfId="0" applyNumberFormat="1" applyFont="1" applyFill="1" applyBorder="1" applyAlignment="1">
      <alignment vertical="center"/>
    </xf>
    <xf numFmtId="165" fontId="12" fillId="0" borderId="4" xfId="0" applyNumberFormat="1" applyFont="1" applyBorder="1"/>
    <xf numFmtId="4" fontId="2" fillId="0" borderId="6" xfId="0" applyNumberFormat="1" applyFont="1" applyFill="1" applyBorder="1" applyAlignment="1">
      <alignment vertical="center"/>
    </xf>
    <xf numFmtId="4" fontId="4" fillId="0" borderId="18" xfId="0" applyNumberFormat="1" applyFont="1" applyFill="1" applyBorder="1" applyAlignment="1">
      <alignment vertical="center"/>
    </xf>
    <xf numFmtId="4" fontId="4" fillId="0" borderId="34" xfId="1" applyNumberFormat="1" applyFont="1" applyFill="1" applyBorder="1" applyAlignment="1">
      <alignment vertical="center"/>
    </xf>
    <xf numFmtId="4" fontId="4" fillId="0" borderId="35" xfId="0" applyNumberFormat="1" applyFont="1" applyFill="1" applyBorder="1" applyAlignment="1">
      <alignment vertical="center"/>
    </xf>
    <xf numFmtId="2" fontId="4" fillId="0" borderId="14" xfId="0" applyNumberFormat="1" applyFont="1" applyFill="1" applyBorder="1" applyAlignment="1">
      <alignment vertical="center"/>
    </xf>
    <xf numFmtId="2" fontId="4" fillId="0" borderId="36" xfId="0" applyNumberFormat="1" applyFont="1" applyFill="1" applyBorder="1" applyAlignment="1">
      <alignment vertical="center"/>
    </xf>
    <xf numFmtId="4" fontId="4" fillId="0" borderId="21" xfId="0" applyNumberFormat="1" applyFont="1" applyFill="1" applyBorder="1" applyAlignment="1">
      <alignment vertical="center"/>
    </xf>
    <xf numFmtId="4" fontId="13" fillId="0" borderId="0" xfId="0" applyNumberFormat="1" applyFont="1" applyFill="1" applyAlignment="1">
      <alignment horizontal="center" vertical="center" wrapText="1"/>
    </xf>
    <xf numFmtId="4" fontId="4" fillId="4" borderId="2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/>
    </xf>
    <xf numFmtId="4" fontId="4" fillId="5" borderId="15" xfId="0" applyNumberFormat="1" applyFont="1" applyFill="1" applyBorder="1" applyAlignment="1">
      <alignment vertical="center"/>
    </xf>
    <xf numFmtId="4" fontId="4" fillId="5" borderId="21" xfId="0" applyNumberFormat="1" applyFont="1" applyFill="1" applyBorder="1" applyAlignment="1">
      <alignment vertical="center"/>
    </xf>
    <xf numFmtId="4" fontId="4" fillId="5" borderId="2" xfId="0" applyNumberFormat="1" applyFont="1" applyFill="1" applyBorder="1" applyAlignment="1">
      <alignment vertical="center"/>
    </xf>
    <xf numFmtId="4" fontId="4" fillId="5" borderId="17" xfId="1" applyNumberFormat="1" applyFont="1" applyFill="1" applyBorder="1" applyAlignment="1">
      <alignment vertical="center"/>
    </xf>
    <xf numFmtId="4" fontId="2" fillId="6" borderId="31" xfId="0" applyNumberFormat="1" applyFont="1" applyFill="1" applyBorder="1" applyAlignment="1">
      <alignment horizontal="centerContinuous" vertical="center" wrapText="1"/>
    </xf>
    <xf numFmtId="4" fontId="4" fillId="7" borderId="5" xfId="0" applyNumberFormat="1" applyFont="1" applyFill="1" applyBorder="1" applyAlignment="1">
      <alignment vertical="center"/>
    </xf>
    <xf numFmtId="4" fontId="4" fillId="7" borderId="7" xfId="0" applyNumberFormat="1" applyFont="1" applyFill="1" applyBorder="1" applyAlignment="1">
      <alignment vertical="center"/>
    </xf>
    <xf numFmtId="4" fontId="4" fillId="7" borderId="8" xfId="0" applyNumberFormat="1" applyFont="1" applyFill="1" applyBorder="1" applyAlignment="1">
      <alignment vertical="center"/>
    </xf>
    <xf numFmtId="4" fontId="2" fillId="7" borderId="4" xfId="0" applyNumberFormat="1" applyFont="1" applyFill="1" applyBorder="1" applyAlignment="1">
      <alignment vertical="center"/>
    </xf>
    <xf numFmtId="4" fontId="2" fillId="7" borderId="37" xfId="0" applyNumberFormat="1" applyFont="1" applyFill="1" applyBorder="1" applyAlignment="1">
      <alignment vertical="center"/>
    </xf>
    <xf numFmtId="4" fontId="2" fillId="7" borderId="3" xfId="0" applyNumberFormat="1" applyFont="1" applyFill="1" applyBorder="1" applyAlignment="1">
      <alignment vertical="center"/>
    </xf>
    <xf numFmtId="4" fontId="2" fillId="7" borderId="33" xfId="0" applyNumberFormat="1" applyFont="1" applyFill="1" applyBorder="1" applyAlignment="1">
      <alignment vertical="center"/>
    </xf>
    <xf numFmtId="4" fontId="2" fillId="7" borderId="0" xfId="0" applyNumberFormat="1" applyFont="1" applyFill="1" applyBorder="1" applyAlignment="1">
      <alignment vertical="center"/>
    </xf>
    <xf numFmtId="4" fontId="2" fillId="7" borderId="10" xfId="0" applyNumberFormat="1" applyFont="1" applyFill="1" applyBorder="1" applyAlignment="1">
      <alignment vertical="center"/>
    </xf>
    <xf numFmtId="4" fontId="2" fillId="7" borderId="1" xfId="0" applyNumberFormat="1" applyFont="1" applyFill="1" applyBorder="1" applyAlignment="1">
      <alignment vertical="center"/>
    </xf>
    <xf numFmtId="4" fontId="2" fillId="7" borderId="7" xfId="0" applyNumberFormat="1" applyFont="1" applyFill="1" applyBorder="1" applyAlignment="1">
      <alignment vertical="center"/>
    </xf>
    <xf numFmtId="4" fontId="2" fillId="7" borderId="2" xfId="0" applyNumberFormat="1" applyFont="1" applyFill="1" applyBorder="1" applyAlignment="1">
      <alignment vertical="center"/>
    </xf>
    <xf numFmtId="4" fontId="4" fillId="7" borderId="2" xfId="0" applyNumberFormat="1" applyFont="1" applyFill="1" applyBorder="1" applyAlignment="1">
      <alignment vertical="center"/>
    </xf>
    <xf numFmtId="4" fontId="2" fillId="7" borderId="38" xfId="0" applyNumberFormat="1" applyFont="1" applyFill="1" applyBorder="1" applyAlignment="1">
      <alignment vertical="center"/>
    </xf>
    <xf numFmtId="4" fontId="2" fillId="7" borderId="39" xfId="0" applyNumberFormat="1" applyFont="1" applyFill="1" applyBorder="1" applyAlignment="1">
      <alignment vertical="center"/>
    </xf>
    <xf numFmtId="2" fontId="4" fillId="6" borderId="14" xfId="0" applyNumberFormat="1" applyFont="1" applyFill="1" applyBorder="1" applyAlignment="1">
      <alignment vertical="center"/>
    </xf>
    <xf numFmtId="4" fontId="4" fillId="6" borderId="15" xfId="0" applyNumberFormat="1" applyFont="1" applyFill="1" applyBorder="1" applyAlignment="1">
      <alignment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6" borderId="17" xfId="1" applyNumberFormat="1" applyFont="1" applyFill="1" applyBorder="1" applyAlignment="1">
      <alignment vertical="center"/>
    </xf>
    <xf numFmtId="4" fontId="4" fillId="6" borderId="16" xfId="0" applyNumberFormat="1" applyFont="1" applyFill="1" applyBorder="1" applyAlignment="1">
      <alignment vertical="center"/>
    </xf>
    <xf numFmtId="4" fontId="4" fillId="7" borderId="10" xfId="0" applyNumberFormat="1" applyFont="1" applyFill="1" applyBorder="1" applyAlignment="1">
      <alignment vertical="center"/>
    </xf>
    <xf numFmtId="4" fontId="2" fillId="7" borderId="24" xfId="0" applyNumberFormat="1" applyFont="1" applyFill="1" applyBorder="1" applyAlignment="1">
      <alignment vertical="center"/>
    </xf>
    <xf numFmtId="2" fontId="4" fillId="7" borderId="27" xfId="0" applyNumberFormat="1" applyFont="1" applyFill="1" applyBorder="1" applyAlignment="1">
      <alignment vertical="center"/>
    </xf>
    <xf numFmtId="4" fontId="4" fillId="7" borderId="40" xfId="0" applyNumberFormat="1" applyFont="1" applyFill="1" applyBorder="1" applyAlignment="1">
      <alignment vertical="center"/>
    </xf>
    <xf numFmtId="4" fontId="4" fillId="7" borderId="41" xfId="0" applyNumberFormat="1" applyFont="1" applyFill="1" applyBorder="1" applyAlignment="1">
      <alignment vertical="center"/>
    </xf>
    <xf numFmtId="4" fontId="4" fillId="7" borderId="33" xfId="0" applyNumberFormat="1" applyFont="1" applyFill="1" applyBorder="1" applyAlignment="1">
      <alignment vertical="center"/>
    </xf>
    <xf numFmtId="4" fontId="4" fillId="7" borderId="0" xfId="0" applyNumberFormat="1" applyFont="1" applyFill="1" applyBorder="1" applyAlignment="1">
      <alignment vertical="center"/>
    </xf>
    <xf numFmtId="4" fontId="2" fillId="2" borderId="33" xfId="0" applyNumberFormat="1" applyFont="1" applyFill="1" applyBorder="1" applyAlignment="1">
      <alignment horizontal="center" vertical="center" wrapText="1"/>
    </xf>
    <xf numFmtId="4" fontId="4" fillId="0" borderId="42" xfId="0" applyNumberFormat="1" applyFont="1" applyFill="1" applyBorder="1" applyAlignment="1">
      <alignment vertical="center"/>
    </xf>
    <xf numFmtId="4" fontId="2" fillId="0" borderId="37" xfId="0" applyNumberFormat="1" applyFont="1" applyFill="1" applyBorder="1" applyAlignment="1">
      <alignment vertical="center"/>
    </xf>
    <xf numFmtId="2" fontId="4" fillId="0" borderId="27" xfId="0" applyNumberFormat="1" applyFont="1" applyFill="1" applyBorder="1" applyAlignment="1">
      <alignment vertical="center"/>
    </xf>
    <xf numFmtId="4" fontId="2" fillId="0" borderId="38" xfId="0" applyNumberFormat="1" applyFont="1" applyFill="1" applyBorder="1" applyAlignment="1">
      <alignment vertical="center"/>
    </xf>
    <xf numFmtId="3" fontId="11" fillId="2" borderId="43" xfId="0" applyNumberFormat="1" applyFont="1" applyFill="1" applyBorder="1" applyAlignment="1">
      <alignment horizontal="center" vertical="center" wrapText="1"/>
    </xf>
    <xf numFmtId="17" fontId="2" fillId="3" borderId="4" xfId="0" applyNumberFormat="1" applyFont="1" applyFill="1" applyBorder="1" applyAlignment="1">
      <alignment horizontal="center" vertical="center"/>
    </xf>
    <xf numFmtId="4" fontId="4" fillId="0" borderId="28" xfId="0" applyNumberFormat="1" applyFont="1" applyFill="1" applyBorder="1" applyAlignment="1">
      <alignment horizontal="center" vertical="center"/>
    </xf>
    <xf numFmtId="4" fontId="4" fillId="0" borderId="42" xfId="0" applyNumberFormat="1" applyFont="1" applyFill="1" applyBorder="1" applyAlignment="1">
      <alignment horizontal="center" vertical="center"/>
    </xf>
    <xf numFmtId="4" fontId="4" fillId="0" borderId="44" xfId="0" applyNumberFormat="1" applyFont="1" applyFill="1" applyBorder="1" applyAlignment="1">
      <alignment horizontal="center" vertical="center"/>
    </xf>
    <xf numFmtId="4" fontId="4" fillId="8" borderId="2" xfId="1" applyNumberFormat="1" applyFont="1" applyFill="1" applyBorder="1" applyAlignment="1">
      <alignment vertical="center"/>
    </xf>
    <xf numFmtId="4" fontId="4" fillId="0" borderId="6" xfId="1" applyNumberFormat="1" applyFont="1" applyFill="1" applyBorder="1" applyAlignment="1">
      <alignment vertical="center"/>
    </xf>
    <xf numFmtId="4" fontId="4" fillId="8" borderId="35" xfId="1" applyNumberFormat="1" applyFont="1" applyFill="1" applyBorder="1" applyAlignment="1">
      <alignment vertical="center"/>
    </xf>
    <xf numFmtId="4" fontId="4" fillId="0" borderId="45" xfId="0" applyNumberFormat="1" applyFont="1" applyFill="1" applyBorder="1" applyAlignment="1">
      <alignment vertical="center"/>
    </xf>
    <xf numFmtId="10" fontId="0" fillId="0" borderId="0" xfId="2" applyNumberFormat="1" applyFont="1" applyFill="1" applyAlignment="1">
      <alignment vertical="center"/>
    </xf>
    <xf numFmtId="4" fontId="2" fillId="0" borderId="39" xfId="0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2" fontId="4" fillId="0" borderId="46" xfId="0" applyNumberFormat="1" applyFont="1" applyFill="1" applyBorder="1" applyAlignment="1">
      <alignment vertical="center"/>
    </xf>
    <xf numFmtId="4" fontId="4" fillId="5" borderId="29" xfId="0" applyNumberFormat="1" applyFont="1" applyFill="1" applyBorder="1" applyAlignment="1">
      <alignment vertical="center"/>
    </xf>
    <xf numFmtId="4" fontId="2" fillId="0" borderId="33" xfId="0" applyNumberFormat="1" applyFont="1" applyFill="1" applyBorder="1" applyAlignment="1">
      <alignment vertical="center"/>
    </xf>
    <xf numFmtId="4" fontId="4" fillId="0" borderId="40" xfId="0" applyNumberFormat="1" applyFont="1" applyFill="1" applyBorder="1" applyAlignment="1">
      <alignment vertical="center"/>
    </xf>
    <xf numFmtId="4" fontId="2" fillId="9" borderId="31" xfId="0" applyNumberFormat="1" applyFont="1" applyFill="1" applyBorder="1" applyAlignment="1">
      <alignment horizontal="centerContinuous" vertical="center" wrapText="1"/>
    </xf>
    <xf numFmtId="4" fontId="4" fillId="9" borderId="2" xfId="1" applyNumberFormat="1" applyFont="1" applyFill="1" applyBorder="1" applyAlignment="1">
      <alignment vertical="center"/>
    </xf>
    <xf numFmtId="4" fontId="4" fillId="9" borderId="35" xfId="1" applyNumberFormat="1" applyFont="1" applyFill="1" applyBorder="1" applyAlignment="1">
      <alignment vertical="center"/>
    </xf>
    <xf numFmtId="4" fontId="4" fillId="9" borderId="2" xfId="0" applyNumberFormat="1" applyFont="1" applyFill="1" applyBorder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17" fontId="3" fillId="3" borderId="4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vertical="center"/>
    </xf>
    <xf numFmtId="3" fontId="15" fillId="0" borderId="12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vertical="center"/>
    </xf>
    <xf numFmtId="4" fontId="15" fillId="0" borderId="13" xfId="0" applyNumberFormat="1" applyFont="1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4" fontId="15" fillId="0" borderId="5" xfId="0" applyNumberFormat="1" applyFont="1" applyFill="1" applyBorder="1" applyAlignment="1">
      <alignment vertical="center"/>
    </xf>
    <xf numFmtId="4" fontId="15" fillId="0" borderId="10" xfId="0" applyNumberFormat="1" applyFont="1" applyFill="1" applyBorder="1" applyAlignment="1">
      <alignment vertical="center"/>
    </xf>
    <xf numFmtId="4" fontId="16" fillId="0" borderId="2" xfId="0" applyNumberFormat="1" applyFont="1" applyFill="1" applyBorder="1" applyAlignment="1">
      <alignment vertical="center"/>
    </xf>
    <xf numFmtId="3" fontId="15" fillId="0" borderId="15" xfId="0" applyNumberFormat="1" applyFont="1" applyFill="1" applyBorder="1" applyAlignment="1">
      <alignment horizontal="center" vertical="center"/>
    </xf>
    <xf numFmtId="4" fontId="15" fillId="0" borderId="2" xfId="0" applyNumberFormat="1" applyFont="1" applyFill="1" applyBorder="1" applyAlignment="1">
      <alignment vertical="center"/>
    </xf>
    <xf numFmtId="4" fontId="15" fillId="0" borderId="16" xfId="0" applyNumberFormat="1" applyFont="1" applyFill="1" applyBorder="1" applyAlignment="1">
      <alignment vertical="center"/>
    </xf>
    <xf numFmtId="4" fontId="15" fillId="0" borderId="0" xfId="0" applyNumberFormat="1" applyFont="1" applyFill="1" applyAlignment="1">
      <alignment vertical="center"/>
    </xf>
    <xf numFmtId="4" fontId="15" fillId="0" borderId="7" xfId="0" applyNumberFormat="1" applyFont="1" applyFill="1" applyBorder="1" applyAlignment="1">
      <alignment vertical="center"/>
    </xf>
    <xf numFmtId="4" fontId="15" fillId="0" borderId="15" xfId="0" applyNumberFormat="1" applyFont="1" applyFill="1" applyBorder="1" applyAlignment="1">
      <alignment vertical="center"/>
    </xf>
    <xf numFmtId="4" fontId="15" fillId="0" borderId="6" xfId="0" applyNumberFormat="1" applyFont="1" applyFill="1" applyBorder="1" applyAlignment="1">
      <alignment vertical="center"/>
    </xf>
    <xf numFmtId="3" fontId="15" fillId="0" borderId="19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vertical="center"/>
    </xf>
    <xf numFmtId="4" fontId="15" fillId="0" borderId="21" xfId="0" applyNumberFormat="1" applyFont="1" applyFill="1" applyBorder="1" applyAlignment="1">
      <alignment vertical="center"/>
    </xf>
    <xf numFmtId="4" fontId="15" fillId="0" borderId="45" xfId="0" applyNumberFormat="1" applyFont="1" applyFill="1" applyBorder="1" applyAlignment="1">
      <alignment vertical="center"/>
    </xf>
    <xf numFmtId="4" fontId="15" fillId="0" borderId="8" xfId="0" applyNumberFormat="1" applyFont="1" applyFill="1" applyBorder="1" applyAlignment="1">
      <alignment vertical="center"/>
    </xf>
    <xf numFmtId="4" fontId="15" fillId="0" borderId="9" xfId="0" applyNumberFormat="1" applyFont="1" applyFill="1" applyBorder="1" applyAlignment="1">
      <alignment vertical="center"/>
    </xf>
    <xf numFmtId="4" fontId="16" fillId="0" borderId="24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vertical="center"/>
    </xf>
    <xf numFmtId="4" fontId="16" fillId="0" borderId="3" xfId="0" applyNumberFormat="1" applyFont="1" applyFill="1" applyBorder="1" applyAlignment="1">
      <alignment horizontal="center" vertical="center"/>
    </xf>
    <xf numFmtId="4" fontId="16" fillId="0" borderId="37" xfId="0" applyNumberFormat="1" applyFont="1" applyFill="1" applyBorder="1" applyAlignment="1">
      <alignment vertical="center"/>
    </xf>
    <xf numFmtId="4" fontId="16" fillId="0" borderId="4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horizontal="center" vertical="center"/>
    </xf>
    <xf numFmtId="4" fontId="16" fillId="0" borderId="33" xfId="0" applyNumberFormat="1" applyFont="1" applyFill="1" applyBorder="1" applyAlignment="1">
      <alignment vertical="center"/>
    </xf>
    <xf numFmtId="4" fontId="16" fillId="0" borderId="10" xfId="0" applyNumberFormat="1" applyFont="1" applyFill="1" applyBorder="1" applyAlignment="1">
      <alignment vertical="center"/>
    </xf>
    <xf numFmtId="4" fontId="16" fillId="0" borderId="7" xfId="0" applyNumberFormat="1" applyFont="1" applyFill="1" applyBorder="1" applyAlignment="1">
      <alignment vertical="center"/>
    </xf>
    <xf numFmtId="4" fontId="16" fillId="0" borderId="38" xfId="0" applyNumberFormat="1" applyFont="1" applyFill="1" applyBorder="1" applyAlignment="1">
      <alignment vertical="center"/>
    </xf>
    <xf numFmtId="4" fontId="16" fillId="0" borderId="39" xfId="0" applyNumberFormat="1" applyFont="1" applyFill="1" applyBorder="1" applyAlignment="1">
      <alignment vertical="center"/>
    </xf>
    <xf numFmtId="4" fontId="15" fillId="0" borderId="12" xfId="0" applyNumberFormat="1" applyFont="1" applyFill="1" applyBorder="1" applyAlignment="1">
      <alignment vertical="center"/>
    </xf>
    <xf numFmtId="4" fontId="15" fillId="0" borderId="15" xfId="0" applyNumberFormat="1" applyFont="1" applyFill="1" applyBorder="1" applyAlignment="1">
      <alignment horizontal="center" vertical="center"/>
    </xf>
    <xf numFmtId="4" fontId="15" fillId="0" borderId="19" xfId="0" applyNumberFormat="1" applyFont="1" applyFill="1" applyBorder="1" applyAlignment="1">
      <alignment horizontal="center" vertical="center"/>
    </xf>
    <xf numFmtId="4" fontId="15" fillId="5" borderId="15" xfId="0" applyNumberFormat="1" applyFont="1" applyFill="1" applyBorder="1" applyAlignment="1">
      <alignment vertical="center"/>
    </xf>
    <xf numFmtId="4" fontId="15" fillId="0" borderId="29" xfId="0" applyNumberFormat="1" applyFont="1" applyFill="1" applyBorder="1" applyAlignment="1">
      <alignment horizontal="center" vertical="center"/>
    </xf>
    <xf numFmtId="2" fontId="15" fillId="0" borderId="27" xfId="0" applyNumberFormat="1" applyFont="1" applyFill="1" applyBorder="1" applyAlignment="1">
      <alignment vertical="center"/>
    </xf>
    <xf numFmtId="4" fontId="15" fillId="0" borderId="40" xfId="0" applyNumberFormat="1" applyFont="1" applyFill="1" applyBorder="1" applyAlignment="1">
      <alignment vertical="center"/>
    </xf>
    <xf numFmtId="1" fontId="15" fillId="0" borderId="0" xfId="0" applyNumberFormat="1" applyFont="1" applyFill="1" applyBorder="1" applyAlignment="1">
      <alignment horizontal="center" vertical="center"/>
    </xf>
    <xf numFmtId="3" fontId="15" fillId="0" borderId="0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" fontId="15" fillId="0" borderId="0" xfId="1" applyNumberFormat="1" applyFont="1" applyFill="1" applyBorder="1" applyAlignment="1">
      <alignment vertical="center"/>
    </xf>
    <xf numFmtId="4" fontId="13" fillId="0" borderId="0" xfId="0" applyNumberFormat="1" applyFont="1" applyFill="1" applyAlignment="1">
      <alignment vertical="center" wrapText="1"/>
    </xf>
    <xf numFmtId="4" fontId="13" fillId="0" borderId="0" xfId="0" applyNumberFormat="1" applyFont="1" applyFill="1" applyAlignment="1">
      <alignment vertical="center"/>
    </xf>
    <xf numFmtId="4" fontId="15" fillId="0" borderId="3" xfId="0" applyNumberFormat="1" applyFont="1" applyFill="1" applyBorder="1" applyAlignment="1">
      <alignment vertical="center"/>
    </xf>
    <xf numFmtId="4" fontId="15" fillId="0" borderId="3" xfId="0" applyNumberFormat="1" applyFont="1" applyFill="1" applyBorder="1" applyAlignment="1">
      <alignment horizontal="center" vertical="center"/>
    </xf>
    <xf numFmtId="4" fontId="16" fillId="0" borderId="11" xfId="0" applyNumberFormat="1" applyFont="1" applyFill="1" applyBorder="1" applyAlignment="1">
      <alignment vertical="center"/>
    </xf>
    <xf numFmtId="4" fontId="16" fillId="0" borderId="12" xfId="0" applyNumberFormat="1" applyFont="1" applyFill="1" applyBorder="1" applyAlignment="1">
      <alignment vertical="center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50" xfId="0" applyNumberFormat="1" applyFont="1" applyFill="1" applyBorder="1" applyAlignment="1">
      <alignment vertical="center"/>
    </xf>
    <xf numFmtId="4" fontId="16" fillId="0" borderId="14" xfId="0" applyNumberFormat="1" applyFont="1" applyFill="1" applyBorder="1" applyAlignment="1">
      <alignment vertical="center"/>
    </xf>
    <xf numFmtId="4" fontId="16" fillId="0" borderId="15" xfId="0" applyNumberFormat="1" applyFont="1" applyFill="1" applyBorder="1" applyAlignment="1">
      <alignment vertical="center"/>
    </xf>
    <xf numFmtId="4" fontId="16" fillId="0" borderId="15" xfId="0" applyNumberFormat="1" applyFont="1" applyFill="1" applyBorder="1" applyAlignment="1">
      <alignment horizontal="center" vertical="center"/>
    </xf>
    <xf numFmtId="4" fontId="16" fillId="0" borderId="17" xfId="0" applyNumberFormat="1" applyFont="1" applyFill="1" applyBorder="1" applyAlignment="1">
      <alignment vertical="center"/>
    </xf>
    <xf numFmtId="4" fontId="16" fillId="0" borderId="46" xfId="0" applyNumberFormat="1" applyFont="1" applyFill="1" applyBorder="1" applyAlignment="1">
      <alignment vertical="center"/>
    </xf>
    <xf numFmtId="4" fontId="16" fillId="0" borderId="29" xfId="0" applyNumberFormat="1" applyFont="1" applyFill="1" applyBorder="1" applyAlignment="1">
      <alignment vertical="center"/>
    </xf>
    <xf numFmtId="4" fontId="16" fillId="0" borderId="29" xfId="0" applyNumberFormat="1" applyFont="1" applyFill="1" applyBorder="1" applyAlignment="1">
      <alignment horizontal="center" vertical="center"/>
    </xf>
    <xf numFmtId="4" fontId="16" fillId="0" borderId="34" xfId="0" applyNumberFormat="1" applyFont="1" applyFill="1" applyBorder="1" applyAlignment="1">
      <alignment vertical="center"/>
    </xf>
    <xf numFmtId="4" fontId="16" fillId="0" borderId="51" xfId="0" applyNumberFormat="1" applyFont="1" applyFill="1" applyBorder="1" applyAlignment="1">
      <alignment vertical="center"/>
    </xf>
    <xf numFmtId="4" fontId="16" fillId="0" borderId="52" xfId="0" applyNumberFormat="1" applyFont="1" applyFill="1" applyBorder="1" applyAlignment="1">
      <alignment vertical="center"/>
    </xf>
    <xf numFmtId="4" fontId="16" fillId="0" borderId="52" xfId="0" applyNumberFormat="1" applyFont="1" applyFill="1" applyBorder="1" applyAlignment="1">
      <alignment horizontal="center" vertical="center"/>
    </xf>
    <xf numFmtId="4" fontId="16" fillId="0" borderId="52" xfId="1" applyNumberFormat="1" applyFont="1" applyFill="1" applyBorder="1" applyAlignment="1">
      <alignment vertical="center"/>
    </xf>
    <xf numFmtId="4" fontId="16" fillId="0" borderId="53" xfId="0" applyNumberFormat="1" applyFont="1" applyFill="1" applyBorder="1" applyAlignment="1">
      <alignment vertical="center"/>
    </xf>
    <xf numFmtId="4" fontId="15" fillId="0" borderId="12" xfId="0" applyNumberFormat="1" applyFont="1" applyFill="1" applyBorder="1" applyAlignment="1">
      <alignment horizontal="center" vertical="center"/>
    </xf>
    <xf numFmtId="4" fontId="15" fillId="0" borderId="21" xfId="0" applyNumberFormat="1" applyFont="1" applyFill="1" applyBorder="1" applyAlignment="1">
      <alignment horizontal="center" vertical="center"/>
    </xf>
    <xf numFmtId="4" fontId="15" fillId="0" borderId="19" xfId="0" applyNumberFormat="1" applyFont="1" applyFill="1" applyBorder="1" applyAlignment="1">
      <alignment vertical="center"/>
    </xf>
    <xf numFmtId="4" fontId="15" fillId="0" borderId="3" xfId="0" applyNumberFormat="1" applyFont="1" applyFill="1" applyBorder="1" applyAlignment="1">
      <alignment vertical="center" wrapText="1"/>
    </xf>
    <xf numFmtId="3" fontId="15" fillId="0" borderId="3" xfId="0" applyNumberFormat="1" applyFont="1" applyFill="1" applyBorder="1" applyAlignment="1">
      <alignment horizontal="center" vertical="center"/>
    </xf>
    <xf numFmtId="4" fontId="15" fillId="0" borderId="3" xfId="1" applyNumberFormat="1" applyFont="1" applyFill="1" applyBorder="1" applyAlignment="1">
      <alignment vertical="center"/>
    </xf>
    <xf numFmtId="4" fontId="16" fillId="0" borderId="19" xfId="0" applyNumberFormat="1" applyFont="1" applyFill="1" applyBorder="1" applyAlignment="1">
      <alignment vertical="center"/>
    </xf>
    <xf numFmtId="4" fontId="16" fillId="0" borderId="19" xfId="0" applyNumberFormat="1" applyFont="1" applyFill="1" applyBorder="1" applyAlignment="1">
      <alignment horizontal="center" vertical="center"/>
    </xf>
    <xf numFmtId="4" fontId="2" fillId="2" borderId="30" xfId="0" applyNumberFormat="1" applyFont="1" applyFill="1" applyBorder="1" applyAlignment="1">
      <alignment horizontal="center" vertical="center" wrapText="1"/>
    </xf>
    <xf numFmtId="4" fontId="2" fillId="2" borderId="43" xfId="0" applyNumberFormat="1" applyFont="1" applyFill="1" applyBorder="1" applyAlignment="1">
      <alignment horizontal="center" vertical="center" wrapText="1"/>
    </xf>
    <xf numFmtId="4" fontId="2" fillId="2" borderId="31" xfId="0" applyNumberFormat="1" applyFont="1" applyFill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 vertical="center" wrapText="1"/>
    </xf>
    <xf numFmtId="4" fontId="13" fillId="0" borderId="0" xfId="0" applyNumberFormat="1" applyFont="1" applyFill="1" applyAlignment="1">
      <alignment horizontal="center" vertical="center"/>
    </xf>
    <xf numFmtId="4" fontId="2" fillId="3" borderId="24" xfId="0" applyNumberFormat="1" applyFont="1" applyFill="1" applyBorder="1" applyAlignment="1">
      <alignment horizontal="center" vertical="center"/>
    </xf>
    <xf numFmtId="4" fontId="2" fillId="3" borderId="3" xfId="0" applyNumberFormat="1" applyFont="1" applyFill="1" applyBorder="1" applyAlignment="1">
      <alignment horizontal="center" vertical="center"/>
    </xf>
    <xf numFmtId="4" fontId="2" fillId="3" borderId="37" xfId="0" applyNumberFormat="1" applyFont="1" applyFill="1" applyBorder="1" applyAlignment="1">
      <alignment horizontal="center" vertical="center"/>
    </xf>
    <xf numFmtId="4" fontId="3" fillId="3" borderId="24" xfId="0" applyNumberFormat="1" applyFont="1" applyFill="1" applyBorder="1" applyAlignment="1">
      <alignment horizontal="center" vertical="center"/>
    </xf>
    <xf numFmtId="4" fontId="3" fillId="3" borderId="3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horizontal="center" vertical="center"/>
    </xf>
    <xf numFmtId="4" fontId="2" fillId="3" borderId="30" xfId="0" applyNumberFormat="1" applyFont="1" applyFill="1" applyBorder="1" applyAlignment="1">
      <alignment horizontal="center" vertical="center"/>
    </xf>
    <xf numFmtId="4" fontId="2" fillId="3" borderId="39" xfId="0" applyNumberFormat="1" applyFont="1" applyFill="1" applyBorder="1" applyAlignment="1">
      <alignment horizontal="center" vertical="center"/>
    </xf>
    <xf numFmtId="4" fontId="2" fillId="3" borderId="30" xfId="0" applyNumberFormat="1" applyFont="1" applyFill="1" applyBorder="1" applyAlignment="1">
      <alignment horizontal="center" vertical="center" wrapText="1"/>
    </xf>
    <xf numFmtId="4" fontId="2" fillId="3" borderId="39" xfId="0" applyNumberFormat="1" applyFont="1" applyFill="1" applyBorder="1" applyAlignment="1">
      <alignment horizontal="center" vertical="center" wrapText="1"/>
    </xf>
    <xf numFmtId="3" fontId="8" fillId="2" borderId="47" xfId="0" applyNumberFormat="1" applyFont="1" applyFill="1" applyBorder="1" applyAlignment="1">
      <alignment horizontal="center" vertical="center" wrapText="1"/>
    </xf>
    <xf numFmtId="3" fontId="8" fillId="2" borderId="33" xfId="0" applyNumberFormat="1" applyFont="1" applyFill="1" applyBorder="1" applyAlignment="1">
      <alignment horizontal="center" vertical="center" wrapText="1"/>
    </xf>
    <xf numFmtId="4" fontId="9" fillId="3" borderId="47" xfId="0" applyNumberFormat="1" applyFont="1" applyFill="1" applyBorder="1" applyAlignment="1">
      <alignment horizontal="center" vertical="center"/>
    </xf>
    <xf numFmtId="4" fontId="9" fillId="3" borderId="31" xfId="0" applyNumberFormat="1" applyFont="1" applyFill="1" applyBorder="1" applyAlignment="1">
      <alignment horizontal="center" vertical="center"/>
    </xf>
    <xf numFmtId="4" fontId="9" fillId="3" borderId="32" xfId="0" applyNumberFormat="1" applyFont="1" applyFill="1" applyBorder="1" applyAlignment="1">
      <alignment horizontal="center" vertical="center"/>
    </xf>
    <xf numFmtId="4" fontId="9" fillId="3" borderId="38" xfId="0" applyNumberFormat="1" applyFont="1" applyFill="1" applyBorder="1" applyAlignment="1">
      <alignment horizontal="center" vertical="center"/>
    </xf>
    <xf numFmtId="4" fontId="9" fillId="3" borderId="48" xfId="0" applyNumberFormat="1" applyFont="1" applyFill="1" applyBorder="1" applyAlignment="1">
      <alignment horizontal="center" vertical="center"/>
    </xf>
    <xf numFmtId="4" fontId="9" fillId="3" borderId="49" xfId="0" applyNumberFormat="1" applyFont="1" applyFill="1" applyBorder="1" applyAlignment="1">
      <alignment horizontal="center" vertical="center"/>
    </xf>
    <xf numFmtId="4" fontId="9" fillId="3" borderId="24" xfId="0" applyNumberFormat="1" applyFont="1" applyFill="1" applyBorder="1" applyAlignment="1">
      <alignment horizontal="center" vertical="center"/>
    </xf>
    <xf numFmtId="4" fontId="9" fillId="3" borderId="3" xfId="0" applyNumberFormat="1" applyFont="1" applyFill="1" applyBorder="1" applyAlignment="1">
      <alignment horizontal="center" vertical="center"/>
    </xf>
    <xf numFmtId="4" fontId="9" fillId="3" borderId="37" xfId="0" applyNumberFormat="1" applyFont="1" applyFill="1" applyBorder="1" applyAlignment="1">
      <alignment horizontal="center" vertical="center"/>
    </xf>
    <xf numFmtId="4" fontId="2" fillId="0" borderId="47" xfId="0" applyNumberFormat="1" applyFont="1" applyFill="1" applyBorder="1" applyAlignment="1">
      <alignment horizontal="center" vertical="center"/>
    </xf>
    <xf numFmtId="4" fontId="2" fillId="0" borderId="31" xfId="0" applyNumberFormat="1" applyFont="1" applyFill="1" applyBorder="1" applyAlignment="1">
      <alignment horizontal="center" vertical="center"/>
    </xf>
    <xf numFmtId="4" fontId="2" fillId="0" borderId="32" xfId="0" applyNumberFormat="1" applyFont="1" applyFill="1" applyBorder="1" applyAlignment="1">
      <alignment horizontal="center" vertical="center"/>
    </xf>
    <xf numFmtId="4" fontId="2" fillId="0" borderId="38" xfId="0" applyNumberFormat="1" applyFont="1" applyFill="1" applyBorder="1" applyAlignment="1">
      <alignment horizontal="center" vertical="center"/>
    </xf>
    <xf numFmtId="4" fontId="2" fillId="0" borderId="48" xfId="0" applyNumberFormat="1" applyFont="1" applyFill="1" applyBorder="1" applyAlignment="1">
      <alignment horizontal="center" vertical="center"/>
    </xf>
    <xf numFmtId="4" fontId="2" fillId="0" borderId="49" xfId="0" applyNumberFormat="1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/>
    </xf>
    <xf numFmtId="4" fontId="3" fillId="0" borderId="30" xfId="0" applyNumberFormat="1" applyFont="1" applyFill="1" applyBorder="1" applyAlignment="1">
      <alignment horizontal="center" vertical="center" wrapText="1"/>
    </xf>
    <xf numFmtId="4" fontId="3" fillId="0" borderId="39" xfId="0" applyNumberFormat="1" applyFont="1" applyFill="1" applyBorder="1" applyAlignment="1">
      <alignment horizontal="center" vertical="center"/>
    </xf>
    <xf numFmtId="4" fontId="3" fillId="0" borderId="39" xfId="0" applyNumberFormat="1" applyFont="1" applyFill="1" applyBorder="1" applyAlignment="1">
      <alignment horizontal="center" vertical="center" wrapText="1"/>
    </xf>
    <xf numFmtId="4" fontId="17" fillId="0" borderId="0" xfId="0" applyNumberFormat="1" applyFont="1" applyFill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3" fontId="3" fillId="2" borderId="30" xfId="0" applyNumberFormat="1" applyFont="1" applyFill="1" applyBorder="1" applyAlignment="1">
      <alignment horizontal="center" vertical="center" wrapText="1"/>
    </xf>
    <xf numFmtId="4" fontId="3" fillId="2" borderId="31" xfId="0" applyNumberFormat="1" applyFont="1" applyFill="1" applyBorder="1" applyAlignment="1">
      <alignment horizontal="center" vertical="center" wrapText="1"/>
    </xf>
    <xf numFmtId="4" fontId="3" fillId="2" borderId="24" xfId="0" applyNumberFormat="1" applyFont="1" applyFill="1" applyBorder="1" applyAlignment="1">
      <alignment horizontal="center" vertical="center" wrapText="1"/>
    </xf>
    <xf numFmtId="4" fontId="3" fillId="2" borderId="43" xfId="0" applyNumberFormat="1" applyFont="1" applyFill="1" applyBorder="1" applyAlignment="1">
      <alignment horizontal="center" vertical="center" wrapText="1"/>
    </xf>
    <xf numFmtId="3" fontId="3" fillId="2" borderId="39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horizontal="center" vertical="center" wrapText="1"/>
    </xf>
    <xf numFmtId="3" fontId="18" fillId="2" borderId="43" xfId="0" applyNumberFormat="1" applyFont="1" applyFill="1" applyBorder="1" applyAlignment="1">
      <alignment horizontal="center" vertical="center" wrapText="1"/>
    </xf>
    <xf numFmtId="4" fontId="3" fillId="0" borderId="30" xfId="0" applyNumberFormat="1" applyFont="1" applyFill="1" applyBorder="1" applyAlignment="1">
      <alignment horizontal="center" vertical="center" wrapText="1"/>
    </xf>
    <xf numFmtId="170" fontId="3" fillId="0" borderId="31" xfId="0" applyNumberFormat="1" applyFont="1" applyFill="1" applyBorder="1" applyAlignment="1">
      <alignment horizontal="centerContinuous" vertical="center"/>
    </xf>
    <xf numFmtId="170" fontId="3" fillId="5" borderId="31" xfId="0" applyNumberFormat="1" applyFont="1" applyFill="1" applyBorder="1" applyAlignment="1">
      <alignment horizontal="centerContinuous" vertical="center" wrapText="1"/>
    </xf>
    <xf numFmtId="168" fontId="3" fillId="5" borderId="31" xfId="0" applyNumberFormat="1" applyFont="1" applyFill="1" applyBorder="1" applyAlignment="1">
      <alignment horizontal="centerContinuous" vertical="center" wrapText="1"/>
    </xf>
    <xf numFmtId="4" fontId="3" fillId="5" borderId="31" xfId="0" applyNumberFormat="1" applyFont="1" applyFill="1" applyBorder="1" applyAlignment="1">
      <alignment horizontal="centerContinuous" vertical="center" wrapText="1"/>
    </xf>
    <xf numFmtId="4" fontId="15" fillId="5" borderId="7" xfId="0" applyNumberFormat="1" applyFont="1" applyFill="1" applyBorder="1" applyAlignment="1">
      <alignment vertical="center"/>
    </xf>
    <xf numFmtId="4" fontId="16" fillId="0" borderId="5" xfId="0" applyNumberFormat="1" applyFont="1" applyFill="1" applyBorder="1" applyAlignment="1">
      <alignment vertical="center"/>
    </xf>
    <xf numFmtId="4" fontId="15" fillId="0" borderId="41" xfId="0" applyNumberFormat="1" applyFont="1" applyFill="1" applyBorder="1" applyAlignment="1">
      <alignment vertical="center"/>
    </xf>
    <xf numFmtId="1" fontId="15" fillId="0" borderId="12" xfId="0" applyNumberFormat="1" applyFont="1" applyFill="1" applyBorder="1" applyAlignment="1">
      <alignment horizontal="center" vertical="center"/>
    </xf>
    <xf numFmtId="1" fontId="15" fillId="0" borderId="15" xfId="0" applyNumberFormat="1" applyFont="1" applyFill="1" applyBorder="1" applyAlignment="1">
      <alignment horizontal="center" vertical="center"/>
    </xf>
    <xf numFmtId="2" fontId="15" fillId="0" borderId="15" xfId="0" applyNumberFormat="1" applyFont="1" applyFill="1" applyBorder="1" applyAlignment="1">
      <alignment vertical="center"/>
    </xf>
    <xf numFmtId="4" fontId="15" fillId="0" borderId="15" xfId="1" applyNumberFormat="1" applyFont="1" applyFill="1" applyBorder="1" applyAlignment="1">
      <alignment vertical="center"/>
    </xf>
    <xf numFmtId="1" fontId="15" fillId="0" borderId="19" xfId="0" applyNumberFormat="1" applyFont="1" applyFill="1" applyBorder="1" applyAlignment="1">
      <alignment horizontal="center" vertical="center"/>
    </xf>
    <xf numFmtId="4" fontId="15" fillId="0" borderId="19" xfId="1" applyNumberFormat="1" applyFont="1" applyFill="1" applyBorder="1" applyAlignment="1">
      <alignment vertical="center"/>
    </xf>
    <xf numFmtId="2" fontId="15" fillId="0" borderId="21" xfId="0" applyNumberFormat="1" applyFont="1" applyFill="1" applyBorder="1" applyAlignment="1">
      <alignment vertical="center"/>
    </xf>
    <xf numFmtId="4" fontId="15" fillId="0" borderId="21" xfId="1" applyNumberFormat="1" applyFont="1" applyFill="1" applyBorder="1" applyAlignment="1">
      <alignment vertical="center"/>
    </xf>
    <xf numFmtId="4" fontId="15" fillId="0" borderId="7" xfId="0" applyNumberFormat="1" applyFont="1" applyFill="1" applyBorder="1" applyAlignment="1">
      <alignment vertical="center" wrapText="1"/>
    </xf>
    <xf numFmtId="4" fontId="15" fillId="0" borderId="54" xfId="0" applyNumberFormat="1" applyFont="1" applyFill="1" applyBorder="1" applyAlignment="1">
      <alignment vertical="center"/>
    </xf>
    <xf numFmtId="4" fontId="15" fillId="0" borderId="55" xfId="0" applyNumberFormat="1" applyFont="1" applyFill="1" applyBorder="1" applyAlignment="1">
      <alignment vertical="center"/>
    </xf>
    <xf numFmtId="4" fontId="15" fillId="0" borderId="12" xfId="1" applyNumberFormat="1" applyFont="1" applyFill="1" applyBorder="1" applyAlignment="1">
      <alignment vertical="center"/>
    </xf>
    <xf numFmtId="4" fontId="15" fillId="0" borderId="29" xfId="1" applyNumberFormat="1" applyFont="1" applyFill="1" applyBorder="1" applyAlignment="1">
      <alignment vertical="center"/>
    </xf>
    <xf numFmtId="4" fontId="15" fillId="5" borderId="21" xfId="0" applyNumberFormat="1" applyFont="1" applyFill="1" applyBorder="1" applyAlignment="1">
      <alignment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85725</xdr:rowOff>
    </xdr:from>
    <xdr:to>
      <xdr:col>0</xdr:col>
      <xdr:colOff>2047875</xdr:colOff>
      <xdr:row>5</xdr:row>
      <xdr:rowOff>28575</xdr:rowOff>
    </xdr:to>
    <xdr:pic>
      <xdr:nvPicPr>
        <xdr:cNvPr id="1109" name="2 Imagen" descr="Logo URCI Consultores Peru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5725"/>
          <a:ext cx="2009775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COSTOS%20GPC-2013\VARIOS\WP\HONORARIOS%20PROFESIONALES\Act%20EM%20Consultorias%20Enero%20-%20Diciembre%202011%20a%20Marzo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. Honor 2011 a Marzo 2013"/>
      <sheetName val="SERV GASTOS VARIOS GG"/>
    </sheetNames>
    <sheetDataSet>
      <sheetData sheetId="0">
        <row r="50">
          <cell r="S50">
            <v>3351</v>
          </cell>
        </row>
        <row r="52">
          <cell r="S52">
            <v>2486</v>
          </cell>
        </row>
        <row r="55">
          <cell r="S55">
            <v>2162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0"/>
  <sheetViews>
    <sheetView tabSelected="1" view="pageBreakPreview" zoomScale="80" zoomScaleNormal="85" zoomScaleSheetLayoutView="80" workbookViewId="0">
      <selection activeCell="E66" sqref="E66"/>
    </sheetView>
  </sheetViews>
  <sheetFormatPr baseColWidth="10" defaultColWidth="11.42578125" defaultRowHeight="14.25" x14ac:dyDescent="0.2"/>
  <cols>
    <col min="1" max="1" width="55.7109375" style="1" customWidth="1"/>
    <col min="2" max="2" width="13.85546875" style="1" customWidth="1"/>
    <col min="3" max="3" width="9.140625" style="67" customWidth="1"/>
    <col min="4" max="4" width="9.42578125" style="1" customWidth="1"/>
    <col min="5" max="5" width="11.140625" style="1" customWidth="1"/>
    <col min="6" max="6" width="12.5703125" style="1" customWidth="1"/>
    <col min="7" max="7" width="4.7109375" style="2" customWidth="1"/>
    <col min="8" max="9" width="11.5703125" style="5" hidden="1" customWidth="1"/>
    <col min="10" max="10" width="12.5703125" style="5" hidden="1" customWidth="1"/>
    <col min="11" max="11" width="11.7109375" style="5" hidden="1" customWidth="1"/>
    <col min="12" max="12" width="11.85546875" style="5" hidden="1" customWidth="1"/>
    <col min="13" max="13" width="12.5703125" style="5" hidden="1" customWidth="1"/>
    <col min="14" max="14" width="11.5703125" style="5" hidden="1" customWidth="1"/>
    <col min="15" max="15" width="12.28515625" style="5" hidden="1" customWidth="1"/>
    <col min="16" max="16" width="13.140625" style="5" hidden="1" customWidth="1"/>
    <col min="17" max="17" width="0" style="1" hidden="1" customWidth="1"/>
    <col min="18" max="18" width="17.7109375" style="1" hidden="1" customWidth="1"/>
    <col min="19" max="19" width="11.42578125" style="1" hidden="1" customWidth="1"/>
    <col min="20" max="20" width="0" style="1" hidden="1" customWidth="1"/>
    <col min="21" max="16384" width="11.42578125" style="1"/>
  </cols>
  <sheetData>
    <row r="1" spans="1:20" ht="18" customHeight="1" x14ac:dyDescent="0.2">
      <c r="A1" s="227" t="s">
        <v>24</v>
      </c>
      <c r="B1" s="227"/>
      <c r="C1" s="227"/>
      <c r="D1" s="227"/>
      <c r="E1" s="227"/>
      <c r="F1" s="227"/>
      <c r="G1" s="194"/>
      <c r="H1" s="194"/>
      <c r="I1" s="194"/>
      <c r="J1" s="194"/>
      <c r="K1" s="194"/>
      <c r="L1" s="194"/>
      <c r="M1" s="194"/>
      <c r="N1" s="194"/>
      <c r="O1" s="194"/>
      <c r="P1" s="194"/>
    </row>
    <row r="2" spans="1:20" ht="36" customHeight="1" thickBot="1" x14ac:dyDescent="0.25">
      <c r="A2" s="259" t="s">
        <v>81</v>
      </c>
      <c r="B2" s="259"/>
      <c r="C2" s="259"/>
      <c r="D2" s="259"/>
      <c r="E2" s="259"/>
      <c r="F2" s="259"/>
      <c r="G2" s="193"/>
      <c r="H2" s="193"/>
      <c r="I2" s="193"/>
      <c r="J2" s="193"/>
      <c r="K2" s="193"/>
      <c r="L2" s="193"/>
      <c r="M2" s="193"/>
      <c r="N2" s="193"/>
      <c r="O2" s="193"/>
      <c r="P2" s="193"/>
    </row>
    <row r="3" spans="1:20" ht="15.75" customHeight="1" thickBot="1" x14ac:dyDescent="0.25">
      <c r="A3" s="269" t="s">
        <v>26</v>
      </c>
      <c r="B3" s="270">
        <v>42978</v>
      </c>
      <c r="C3" s="271"/>
      <c r="D3" s="272"/>
      <c r="E3" s="273"/>
      <c r="F3" s="75"/>
      <c r="G3" s="19"/>
      <c r="H3" s="19"/>
      <c r="I3" s="19"/>
      <c r="J3" s="19"/>
      <c r="K3" s="19"/>
      <c r="L3" s="19"/>
      <c r="M3" s="19"/>
      <c r="N3" s="19"/>
      <c r="O3" s="19"/>
      <c r="P3" s="19"/>
    </row>
    <row r="4" spans="1:20" ht="15.75" thickBot="1" x14ac:dyDescent="0.25">
      <c r="A4" s="260" t="s">
        <v>69</v>
      </c>
      <c r="B4" s="261">
        <v>3</v>
      </c>
      <c r="C4" s="262"/>
      <c r="D4" s="262"/>
      <c r="E4" s="263"/>
      <c r="F4" s="78"/>
      <c r="G4" s="19"/>
      <c r="H4" s="19"/>
      <c r="I4" s="19"/>
      <c r="J4" s="68"/>
      <c r="K4" s="19"/>
      <c r="L4" s="19"/>
      <c r="M4" s="19"/>
      <c r="N4" s="19"/>
      <c r="O4" s="19"/>
      <c r="P4" s="19"/>
    </row>
    <row r="5" spans="1:20" ht="15.75" thickBot="1" x14ac:dyDescent="0.25">
      <c r="A5" s="264"/>
      <c r="B5" s="265"/>
      <c r="C5" s="266"/>
      <c r="D5" s="266"/>
      <c r="E5" s="267"/>
      <c r="F5" s="268"/>
      <c r="G5" s="19"/>
      <c r="H5" s="68"/>
      <c r="I5" s="19"/>
      <c r="J5" s="68"/>
      <c r="K5" s="19"/>
      <c r="L5" s="19"/>
      <c r="M5" s="19"/>
      <c r="N5" s="19"/>
      <c r="O5" s="19"/>
      <c r="P5" s="19"/>
    </row>
    <row r="6" spans="1:20" ht="18.75" customHeight="1" thickBot="1" x14ac:dyDescent="0.25">
      <c r="A6" s="249" t="s">
        <v>8</v>
      </c>
      <c r="B6" s="250"/>
      <c r="C6" s="250"/>
      <c r="D6" s="250"/>
      <c r="E6" s="250"/>
      <c r="F6" s="251"/>
      <c r="G6" s="147"/>
      <c r="H6" s="228" t="s">
        <v>31</v>
      </c>
      <c r="I6" s="229"/>
      <c r="J6" s="229"/>
      <c r="K6" s="229"/>
      <c r="L6" s="229"/>
      <c r="M6" s="229"/>
      <c r="N6" s="229"/>
      <c r="O6" s="229"/>
      <c r="P6" s="230"/>
    </row>
    <row r="7" spans="1:20" ht="22.5" customHeight="1" thickBot="1" x14ac:dyDescent="0.25">
      <c r="A7" s="252"/>
      <c r="B7" s="253"/>
      <c r="C7" s="253"/>
      <c r="D7" s="253"/>
      <c r="E7" s="253"/>
      <c r="F7" s="254"/>
      <c r="G7" s="147"/>
      <c r="H7" s="228" t="s">
        <v>10</v>
      </c>
      <c r="I7" s="229"/>
      <c r="J7" s="230"/>
      <c r="K7" s="228" t="s">
        <v>14</v>
      </c>
      <c r="L7" s="229"/>
      <c r="M7" s="230"/>
      <c r="N7" s="228" t="s">
        <v>23</v>
      </c>
      <c r="O7" s="229"/>
      <c r="P7" s="230"/>
    </row>
    <row r="8" spans="1:20" ht="15" customHeight="1" thickBot="1" x14ac:dyDescent="0.25">
      <c r="A8" s="255" t="s">
        <v>0</v>
      </c>
      <c r="B8" s="256" t="s">
        <v>70</v>
      </c>
      <c r="C8" s="256" t="s">
        <v>68</v>
      </c>
      <c r="D8" s="255" t="s">
        <v>1</v>
      </c>
      <c r="E8" s="255" t="s">
        <v>2</v>
      </c>
      <c r="F8" s="255" t="s">
        <v>6</v>
      </c>
      <c r="G8" s="146"/>
      <c r="H8" s="231" t="s">
        <v>72</v>
      </c>
      <c r="I8" s="232"/>
      <c r="J8" s="233"/>
      <c r="K8" s="231" t="s">
        <v>73</v>
      </c>
      <c r="L8" s="232"/>
      <c r="M8" s="233"/>
      <c r="N8" s="231" t="s">
        <v>74</v>
      </c>
      <c r="O8" s="232"/>
      <c r="P8" s="233"/>
    </row>
    <row r="9" spans="1:20" ht="13.5" thickBot="1" x14ac:dyDescent="0.25">
      <c r="A9" s="257"/>
      <c r="B9" s="258"/>
      <c r="C9" s="257"/>
      <c r="D9" s="257"/>
      <c r="E9" s="257"/>
      <c r="F9" s="257"/>
      <c r="G9" s="146"/>
      <c r="H9" s="148" t="s">
        <v>11</v>
      </c>
      <c r="I9" s="148" t="s">
        <v>12</v>
      </c>
      <c r="J9" s="148" t="s">
        <v>13</v>
      </c>
      <c r="K9" s="148" t="s">
        <v>11</v>
      </c>
      <c r="L9" s="148" t="s">
        <v>12</v>
      </c>
      <c r="M9" s="148" t="s">
        <v>13</v>
      </c>
      <c r="N9" s="148" t="s">
        <v>11</v>
      </c>
      <c r="O9" s="148" t="s">
        <v>12</v>
      </c>
      <c r="P9" s="148" t="s">
        <v>13</v>
      </c>
    </row>
    <row r="10" spans="1:20" ht="12.75" x14ac:dyDescent="0.2">
      <c r="A10" s="178" t="s">
        <v>45</v>
      </c>
      <c r="B10" s="277"/>
      <c r="C10" s="150"/>
      <c r="D10" s="182"/>
      <c r="E10" s="182"/>
      <c r="F10" s="152"/>
      <c r="G10" s="153"/>
      <c r="H10" s="154"/>
      <c r="I10" s="154"/>
      <c r="J10" s="154"/>
      <c r="K10" s="154"/>
      <c r="L10" s="154"/>
      <c r="M10" s="154"/>
      <c r="N10" s="155"/>
      <c r="O10" s="155"/>
      <c r="P10" s="151"/>
    </row>
    <row r="11" spans="1:20" ht="12.75" x14ac:dyDescent="0.2">
      <c r="A11" s="179" t="s">
        <v>33</v>
      </c>
      <c r="B11" s="278"/>
      <c r="C11" s="157"/>
      <c r="D11" s="162"/>
      <c r="E11" s="162"/>
      <c r="F11" s="159"/>
      <c r="G11" s="160"/>
      <c r="H11" s="161"/>
      <c r="I11" s="161"/>
      <c r="J11" s="161"/>
      <c r="K11" s="161"/>
      <c r="L11" s="161"/>
      <c r="M11" s="161"/>
      <c r="N11" s="161"/>
      <c r="O11" s="161"/>
      <c r="P11" s="158"/>
    </row>
    <row r="12" spans="1:20" ht="12.75" x14ac:dyDescent="0.2">
      <c r="A12" s="274" t="s">
        <v>27</v>
      </c>
      <c r="B12" s="279">
        <v>1</v>
      </c>
      <c r="C12" s="162">
        <f>+$B$4</f>
        <v>3</v>
      </c>
      <c r="D12" s="183" t="s">
        <v>3</v>
      </c>
      <c r="E12" s="280">
        <v>8000</v>
      </c>
      <c r="F12" s="159">
        <f>+B12*C12*E12</f>
        <v>24000</v>
      </c>
      <c r="G12" s="160"/>
      <c r="H12" s="161">
        <v>1</v>
      </c>
      <c r="I12" s="161">
        <v>1</v>
      </c>
      <c r="J12" s="161">
        <f>+H12*I12*$E12</f>
        <v>8000</v>
      </c>
      <c r="K12" s="161">
        <v>1</v>
      </c>
      <c r="L12" s="161">
        <v>1</v>
      </c>
      <c r="M12" s="161">
        <f>+K12*L12*$E12</f>
        <v>8000</v>
      </c>
      <c r="N12" s="161">
        <v>1</v>
      </c>
      <c r="O12" s="161">
        <v>1</v>
      </c>
      <c r="P12" s="158">
        <f>+N12*O12*$E12</f>
        <v>8000</v>
      </c>
      <c r="Q12" s="1">
        <v>3</v>
      </c>
      <c r="R12" s="1">
        <f>+J12+M12+P12</f>
        <v>24000</v>
      </c>
      <c r="S12" s="1" t="str">
        <f>+IF(R12=F12,"ok","revisar")</f>
        <v>ok</v>
      </c>
      <c r="T12" s="135">
        <f>+R12/$R$56</f>
        <v>0.45093668003506038</v>
      </c>
    </row>
    <row r="13" spans="1:20" ht="12.75" x14ac:dyDescent="0.2">
      <c r="A13" s="274" t="s">
        <v>58</v>
      </c>
      <c r="B13" s="279">
        <v>0.5</v>
      </c>
      <c r="C13" s="162">
        <f>+B4</f>
        <v>3</v>
      </c>
      <c r="D13" s="183" t="s">
        <v>3</v>
      </c>
      <c r="E13" s="280">
        <v>4187</v>
      </c>
      <c r="F13" s="159">
        <f>+B13*C13*E13</f>
        <v>6280.5</v>
      </c>
      <c r="G13" s="160"/>
      <c r="H13" s="161">
        <v>0.5</v>
      </c>
      <c r="I13" s="161">
        <v>1</v>
      </c>
      <c r="J13" s="161">
        <f>I13*H13*E13</f>
        <v>2093.5</v>
      </c>
      <c r="K13" s="161">
        <v>0.5</v>
      </c>
      <c r="L13" s="161">
        <v>1</v>
      </c>
      <c r="M13" s="161">
        <f>+K13*L13*$E13</f>
        <v>2093.5</v>
      </c>
      <c r="N13" s="161"/>
      <c r="O13" s="161"/>
      <c r="P13" s="158"/>
      <c r="Q13" s="1">
        <v>2</v>
      </c>
      <c r="R13" s="1">
        <f>+J13+M13+P13</f>
        <v>4187</v>
      </c>
      <c r="S13" s="1" t="str">
        <f>+IF(R13=F13,"ok","revisar")</f>
        <v>revisar</v>
      </c>
      <c r="T13" s="135">
        <f>+R13/$R$56</f>
        <v>7.8669661637783245E-2</v>
      </c>
    </row>
    <row r="14" spans="1:20" ht="12.75" x14ac:dyDescent="0.2">
      <c r="A14" s="154"/>
      <c r="B14" s="281"/>
      <c r="C14" s="164"/>
      <c r="D14" s="184"/>
      <c r="E14" s="282"/>
      <c r="F14" s="159"/>
      <c r="G14" s="165"/>
      <c r="H14" s="154"/>
      <c r="I14" s="154"/>
      <c r="J14" s="161"/>
      <c r="K14" s="154"/>
      <c r="L14" s="154"/>
      <c r="M14" s="161"/>
      <c r="N14" s="154"/>
      <c r="O14" s="154"/>
      <c r="P14" s="158"/>
      <c r="T14" s="135"/>
    </row>
    <row r="15" spans="1:20" ht="12.75" x14ac:dyDescent="0.2">
      <c r="A15" s="275" t="s">
        <v>53</v>
      </c>
      <c r="B15" s="281"/>
      <c r="C15" s="164"/>
      <c r="D15" s="216"/>
      <c r="E15" s="216"/>
      <c r="F15" s="159"/>
      <c r="G15" s="160"/>
      <c r="H15" s="154"/>
      <c r="I15" s="154"/>
      <c r="J15" s="161"/>
      <c r="K15" s="154"/>
      <c r="L15" s="154"/>
      <c r="M15" s="161"/>
      <c r="N15" s="154"/>
      <c r="O15" s="154"/>
      <c r="P15" s="158"/>
      <c r="T15" s="135"/>
    </row>
    <row r="16" spans="1:20" ht="13.5" thickBot="1" x14ac:dyDescent="0.25">
      <c r="A16" s="276" t="s">
        <v>21</v>
      </c>
      <c r="B16" s="283">
        <v>1</v>
      </c>
      <c r="C16" s="166">
        <f>+C13</f>
        <v>3</v>
      </c>
      <c r="D16" s="215" t="s">
        <v>3</v>
      </c>
      <c r="E16" s="284">
        <v>2726</v>
      </c>
      <c r="F16" s="167">
        <f>+B16*C16*E16</f>
        <v>8178</v>
      </c>
      <c r="G16" s="165"/>
      <c r="H16" s="168"/>
      <c r="I16" s="168"/>
      <c r="J16" s="168"/>
      <c r="K16" s="168">
        <v>1</v>
      </c>
      <c r="L16" s="168">
        <v>1</v>
      </c>
      <c r="M16" s="168">
        <f>+K16*L16*$E$16</f>
        <v>2726</v>
      </c>
      <c r="N16" s="168"/>
      <c r="O16" s="168"/>
      <c r="P16" s="169"/>
      <c r="Q16" s="1">
        <v>1</v>
      </c>
      <c r="R16" s="1">
        <f>+J16+M16+P16</f>
        <v>2726</v>
      </c>
      <c r="S16" s="1" t="str">
        <f>+IF(R16=F16,"ok","revisar")</f>
        <v>revisar</v>
      </c>
      <c r="T16" s="135">
        <f>+R16/$R$56</f>
        <v>5.1218891240648941E-2</v>
      </c>
    </row>
    <row r="17" spans="1:20" ht="13.5" thickBot="1" x14ac:dyDescent="0.25">
      <c r="A17" s="170" t="s">
        <v>7</v>
      </c>
      <c r="B17" s="171"/>
      <c r="C17" s="172"/>
      <c r="D17" s="171"/>
      <c r="E17" s="173"/>
      <c r="F17" s="174">
        <f>SUM(F12:F16)</f>
        <v>38458.5</v>
      </c>
      <c r="G17" s="160"/>
      <c r="H17" s="174"/>
      <c r="I17" s="174"/>
      <c r="J17" s="174">
        <f>SUM(J12:J16)</f>
        <v>10093.5</v>
      </c>
      <c r="K17" s="173"/>
      <c r="L17" s="174"/>
      <c r="M17" s="171">
        <f>SUM(M12:M16)</f>
        <v>12819.5</v>
      </c>
      <c r="N17" s="174"/>
      <c r="O17" s="174"/>
      <c r="P17" s="173">
        <f>SUM(P12:P16)</f>
        <v>8000</v>
      </c>
      <c r="R17" s="1">
        <f>+J17+M17+P17</f>
        <v>30913</v>
      </c>
      <c r="S17" s="1" t="str">
        <f>+IF(R17=F17,"ok","revisar")</f>
        <v>revisar</v>
      </c>
      <c r="T17" s="135">
        <f>+R17/$R$56</f>
        <v>0.58082523291349253</v>
      </c>
    </row>
    <row r="18" spans="1:20" ht="13.5" thickBot="1" x14ac:dyDescent="0.25">
      <c r="A18" s="175"/>
      <c r="B18" s="175"/>
      <c r="C18" s="176"/>
      <c r="D18" s="175"/>
      <c r="E18" s="175"/>
      <c r="F18" s="175"/>
      <c r="G18" s="160"/>
      <c r="H18" s="177"/>
      <c r="I18" s="175"/>
      <c r="J18" s="175"/>
      <c r="K18" s="175"/>
      <c r="L18" s="175"/>
      <c r="M18" s="175"/>
      <c r="N18" s="175"/>
      <c r="O18" s="175"/>
      <c r="P18" s="175"/>
      <c r="T18" s="135"/>
    </row>
    <row r="19" spans="1:20" ht="12.75" x14ac:dyDescent="0.2">
      <c r="A19" s="178" t="s">
        <v>37</v>
      </c>
      <c r="B19" s="182"/>
      <c r="C19" s="214"/>
      <c r="D19" s="214"/>
      <c r="E19" s="182"/>
      <c r="F19" s="152"/>
      <c r="G19" s="160"/>
      <c r="H19" s="178"/>
      <c r="I19" s="178"/>
      <c r="J19" s="178"/>
      <c r="K19" s="178"/>
      <c r="L19" s="178"/>
      <c r="M19" s="178"/>
      <c r="N19" s="178"/>
      <c r="O19" s="178"/>
      <c r="P19" s="149"/>
      <c r="T19" s="135"/>
    </row>
    <row r="20" spans="1:20" ht="12.75" x14ac:dyDescent="0.2">
      <c r="A20" s="179" t="s">
        <v>38</v>
      </c>
      <c r="B20" s="162"/>
      <c r="C20" s="183"/>
      <c r="D20" s="183"/>
      <c r="E20" s="162"/>
      <c r="F20" s="159"/>
      <c r="G20" s="160"/>
      <c r="H20" s="179"/>
      <c r="I20" s="179"/>
      <c r="J20" s="179"/>
      <c r="K20" s="179"/>
      <c r="L20" s="179"/>
      <c r="M20" s="179"/>
      <c r="N20" s="179"/>
      <c r="O20" s="179"/>
      <c r="P20" s="156"/>
      <c r="T20" s="135"/>
    </row>
    <row r="21" spans="1:20" ht="12.75" x14ac:dyDescent="0.2">
      <c r="A21" s="161" t="s">
        <v>39</v>
      </c>
      <c r="B21" s="279"/>
      <c r="C21" s="162">
        <f>+$B$4</f>
        <v>3</v>
      </c>
      <c r="D21" s="183" t="s">
        <v>3</v>
      </c>
      <c r="E21" s="162">
        <v>1550</v>
      </c>
      <c r="F21" s="159">
        <f t="shared" ref="F21:F30" si="0">C21*E21</f>
        <v>4650</v>
      </c>
      <c r="G21" s="160"/>
      <c r="H21" s="161">
        <v>1</v>
      </c>
      <c r="I21" s="161">
        <v>1</v>
      </c>
      <c r="J21" s="161">
        <f t="shared" ref="J21:J31" si="1">+H21*I21*$E21</f>
        <v>1550</v>
      </c>
      <c r="K21" s="161">
        <v>1</v>
      </c>
      <c r="L21" s="161">
        <v>1</v>
      </c>
      <c r="M21" s="161">
        <f t="shared" ref="M21:M26" si="2">+K21*L21*$E21</f>
        <v>1550</v>
      </c>
      <c r="N21" s="161">
        <v>1</v>
      </c>
      <c r="O21" s="161">
        <v>1</v>
      </c>
      <c r="P21" s="158">
        <f t="shared" ref="P21:P26" si="3">+N21*O21*$E21</f>
        <v>1550</v>
      </c>
      <c r="Q21" s="1">
        <v>3</v>
      </c>
      <c r="R21" s="1">
        <f t="shared" ref="R21:R32" si="4">+J21+M21+P21</f>
        <v>4650</v>
      </c>
      <c r="S21" s="1" t="str">
        <f t="shared" ref="S21:S32" si="5">+IF(R21=F21,"ok","revisar")</f>
        <v>ok</v>
      </c>
      <c r="T21" s="135">
        <f t="shared" ref="T21:T32" si="6">+R21/$R$56</f>
        <v>8.7368981756792946E-2</v>
      </c>
    </row>
    <row r="22" spans="1:20" ht="12.75" x14ac:dyDescent="0.2">
      <c r="A22" s="161" t="s">
        <v>40</v>
      </c>
      <c r="B22" s="279"/>
      <c r="C22" s="162">
        <f t="shared" ref="C22:C26" si="7">+$B$4</f>
        <v>3</v>
      </c>
      <c r="D22" s="183" t="s">
        <v>28</v>
      </c>
      <c r="E22" s="162">
        <v>500</v>
      </c>
      <c r="F22" s="159">
        <f t="shared" si="0"/>
        <v>1500</v>
      </c>
      <c r="G22" s="160"/>
      <c r="H22" s="161">
        <v>1</v>
      </c>
      <c r="I22" s="161">
        <v>1</v>
      </c>
      <c r="J22" s="161">
        <f t="shared" si="1"/>
        <v>500</v>
      </c>
      <c r="K22" s="161">
        <v>1</v>
      </c>
      <c r="L22" s="161">
        <v>1</v>
      </c>
      <c r="M22" s="161">
        <f t="shared" si="2"/>
        <v>500</v>
      </c>
      <c r="N22" s="161">
        <v>1</v>
      </c>
      <c r="O22" s="161">
        <v>1</v>
      </c>
      <c r="P22" s="158">
        <f t="shared" si="3"/>
        <v>500</v>
      </c>
      <c r="Q22" s="1">
        <v>3</v>
      </c>
      <c r="R22" s="1">
        <f t="shared" si="4"/>
        <v>1500</v>
      </c>
      <c r="S22" s="1" t="str">
        <f t="shared" si="5"/>
        <v>ok</v>
      </c>
      <c r="T22" s="135">
        <f t="shared" si="6"/>
        <v>2.8183542502191274E-2</v>
      </c>
    </row>
    <row r="23" spans="1:20" ht="12.75" x14ac:dyDescent="0.2">
      <c r="A23" s="161" t="s">
        <v>41</v>
      </c>
      <c r="B23" s="279"/>
      <c r="C23" s="162">
        <f t="shared" si="7"/>
        <v>3</v>
      </c>
      <c r="D23" s="183" t="s">
        <v>28</v>
      </c>
      <c r="E23" s="162">
        <v>400</v>
      </c>
      <c r="F23" s="159">
        <f t="shared" si="0"/>
        <v>1200</v>
      </c>
      <c r="G23" s="160"/>
      <c r="H23" s="161">
        <v>1</v>
      </c>
      <c r="I23" s="161">
        <v>1</v>
      </c>
      <c r="J23" s="161">
        <f t="shared" si="1"/>
        <v>400</v>
      </c>
      <c r="K23" s="161">
        <v>1</v>
      </c>
      <c r="L23" s="161">
        <v>1</v>
      </c>
      <c r="M23" s="161">
        <f t="shared" si="2"/>
        <v>400</v>
      </c>
      <c r="N23" s="161">
        <v>1</v>
      </c>
      <c r="O23" s="161">
        <v>1</v>
      </c>
      <c r="P23" s="158">
        <f t="shared" si="3"/>
        <v>400</v>
      </c>
      <c r="Q23" s="1">
        <v>3</v>
      </c>
      <c r="R23" s="1">
        <f t="shared" si="4"/>
        <v>1200</v>
      </c>
      <c r="S23" s="1" t="str">
        <f t="shared" si="5"/>
        <v>ok</v>
      </c>
      <c r="T23" s="135">
        <f t="shared" si="6"/>
        <v>2.254683400175302E-2</v>
      </c>
    </row>
    <row r="24" spans="1:20" ht="12.75" x14ac:dyDescent="0.2">
      <c r="A24" s="161" t="s">
        <v>46</v>
      </c>
      <c r="B24" s="279"/>
      <c r="C24" s="162">
        <f t="shared" si="7"/>
        <v>3</v>
      </c>
      <c r="D24" s="183" t="s">
        <v>3</v>
      </c>
      <c r="E24" s="162">
        <v>120</v>
      </c>
      <c r="F24" s="159">
        <f t="shared" si="0"/>
        <v>360</v>
      </c>
      <c r="G24" s="160"/>
      <c r="H24" s="161">
        <v>1</v>
      </c>
      <c r="I24" s="161">
        <v>1</v>
      </c>
      <c r="J24" s="161">
        <f t="shared" si="1"/>
        <v>120</v>
      </c>
      <c r="K24" s="161">
        <v>1</v>
      </c>
      <c r="L24" s="161">
        <v>1</v>
      </c>
      <c r="M24" s="161">
        <f t="shared" si="2"/>
        <v>120</v>
      </c>
      <c r="N24" s="161">
        <v>1</v>
      </c>
      <c r="O24" s="161">
        <v>1</v>
      </c>
      <c r="P24" s="158">
        <f t="shared" si="3"/>
        <v>120</v>
      </c>
      <c r="Q24" s="1">
        <v>3</v>
      </c>
      <c r="R24" s="1">
        <f t="shared" si="4"/>
        <v>360</v>
      </c>
      <c r="S24" s="1" t="str">
        <f t="shared" si="5"/>
        <v>ok</v>
      </c>
      <c r="T24" s="135">
        <f t="shared" si="6"/>
        <v>6.7640502005259055E-3</v>
      </c>
    </row>
    <row r="25" spans="1:20" ht="12.75" x14ac:dyDescent="0.2">
      <c r="A25" s="161" t="s">
        <v>42</v>
      </c>
      <c r="B25" s="279"/>
      <c r="C25" s="162">
        <f t="shared" si="7"/>
        <v>3</v>
      </c>
      <c r="D25" s="183" t="s">
        <v>3</v>
      </c>
      <c r="E25" s="162">
        <v>120</v>
      </c>
      <c r="F25" s="159">
        <f t="shared" si="0"/>
        <v>360</v>
      </c>
      <c r="G25" s="160"/>
      <c r="H25" s="161">
        <v>1</v>
      </c>
      <c r="I25" s="161">
        <v>1</v>
      </c>
      <c r="J25" s="161">
        <f t="shared" si="1"/>
        <v>120</v>
      </c>
      <c r="K25" s="161">
        <v>1</v>
      </c>
      <c r="L25" s="161">
        <v>1</v>
      </c>
      <c r="M25" s="161">
        <f t="shared" si="2"/>
        <v>120</v>
      </c>
      <c r="N25" s="161">
        <v>1</v>
      </c>
      <c r="O25" s="161">
        <v>1</v>
      </c>
      <c r="P25" s="158">
        <f t="shared" si="3"/>
        <v>120</v>
      </c>
      <c r="Q25" s="1">
        <v>3</v>
      </c>
      <c r="R25" s="1">
        <f t="shared" si="4"/>
        <v>360</v>
      </c>
      <c r="S25" s="1" t="str">
        <f t="shared" si="5"/>
        <v>ok</v>
      </c>
      <c r="T25" s="135">
        <f t="shared" si="6"/>
        <v>6.7640502005259055E-3</v>
      </c>
    </row>
    <row r="26" spans="1:20" ht="12.75" x14ac:dyDescent="0.2">
      <c r="A26" s="161" t="s">
        <v>54</v>
      </c>
      <c r="B26" s="279"/>
      <c r="C26" s="162">
        <f t="shared" si="7"/>
        <v>3</v>
      </c>
      <c r="D26" s="183" t="s">
        <v>3</v>
      </c>
      <c r="E26" s="162">
        <v>120</v>
      </c>
      <c r="F26" s="159">
        <f t="shared" si="0"/>
        <v>360</v>
      </c>
      <c r="G26" s="160"/>
      <c r="H26" s="161">
        <v>1</v>
      </c>
      <c r="I26" s="161">
        <v>1</v>
      </c>
      <c r="J26" s="161">
        <f t="shared" si="1"/>
        <v>120</v>
      </c>
      <c r="K26" s="161">
        <v>1</v>
      </c>
      <c r="L26" s="161">
        <v>1</v>
      </c>
      <c r="M26" s="161">
        <f t="shared" si="2"/>
        <v>120</v>
      </c>
      <c r="N26" s="161">
        <v>1</v>
      </c>
      <c r="O26" s="161">
        <v>1</v>
      </c>
      <c r="P26" s="158">
        <f t="shared" si="3"/>
        <v>120</v>
      </c>
      <c r="Q26" s="1">
        <v>3</v>
      </c>
      <c r="R26" s="1">
        <f t="shared" si="4"/>
        <v>360</v>
      </c>
      <c r="S26" s="1" t="str">
        <f t="shared" si="5"/>
        <v>ok</v>
      </c>
      <c r="T26" s="135">
        <f t="shared" si="6"/>
        <v>6.7640502005259055E-3</v>
      </c>
    </row>
    <row r="27" spans="1:20" ht="12.75" x14ac:dyDescent="0.2">
      <c r="A27" s="161" t="s">
        <v>43</v>
      </c>
      <c r="B27" s="279"/>
      <c r="C27" s="162">
        <f>+C13</f>
        <v>3</v>
      </c>
      <c r="D27" s="183" t="s">
        <v>1</v>
      </c>
      <c r="E27" s="162">
        <v>150</v>
      </c>
      <c r="F27" s="159">
        <f t="shared" si="0"/>
        <v>450</v>
      </c>
      <c r="G27" s="160"/>
      <c r="H27" s="161">
        <v>1</v>
      </c>
      <c r="I27" s="161">
        <v>1</v>
      </c>
      <c r="J27" s="161">
        <f t="shared" si="1"/>
        <v>150</v>
      </c>
      <c r="K27" s="161"/>
      <c r="L27" s="161"/>
      <c r="M27" s="161"/>
      <c r="N27" s="179"/>
      <c r="O27" s="179"/>
      <c r="P27" s="156"/>
      <c r="Q27" s="1">
        <v>1</v>
      </c>
      <c r="R27" s="1">
        <f t="shared" si="4"/>
        <v>150</v>
      </c>
      <c r="S27" s="1" t="str">
        <f t="shared" si="5"/>
        <v>revisar</v>
      </c>
      <c r="T27" s="135">
        <f t="shared" si="6"/>
        <v>2.8183542502191274E-3</v>
      </c>
    </row>
    <row r="28" spans="1:20" ht="12.75" x14ac:dyDescent="0.2">
      <c r="A28" s="161" t="s">
        <v>47</v>
      </c>
      <c r="B28" s="279"/>
      <c r="C28" s="162">
        <f>+$B$4</f>
        <v>3</v>
      </c>
      <c r="D28" s="183" t="s">
        <v>1</v>
      </c>
      <c r="E28" s="162">
        <v>500</v>
      </c>
      <c r="F28" s="159">
        <f t="shared" si="0"/>
        <v>1500</v>
      </c>
      <c r="G28" s="160"/>
      <c r="H28" s="161">
        <v>1</v>
      </c>
      <c r="I28" s="161">
        <v>1</v>
      </c>
      <c r="J28" s="161">
        <f t="shared" si="1"/>
        <v>500</v>
      </c>
      <c r="K28" s="179"/>
      <c r="L28" s="179"/>
      <c r="M28" s="179"/>
      <c r="N28" s="179"/>
      <c r="O28" s="179"/>
      <c r="P28" s="156"/>
      <c r="Q28" s="1">
        <v>1</v>
      </c>
      <c r="R28" s="1">
        <f t="shared" si="4"/>
        <v>500</v>
      </c>
      <c r="S28" s="1" t="str">
        <f t="shared" si="5"/>
        <v>revisar</v>
      </c>
      <c r="T28" s="135">
        <f t="shared" si="6"/>
        <v>9.3945141673970906E-3</v>
      </c>
    </row>
    <row r="29" spans="1:20" ht="12.75" x14ac:dyDescent="0.2">
      <c r="A29" s="161" t="s">
        <v>48</v>
      </c>
      <c r="B29" s="279"/>
      <c r="C29" s="162">
        <v>3</v>
      </c>
      <c r="D29" s="183" t="s">
        <v>1</v>
      </c>
      <c r="E29" s="162">
        <v>180</v>
      </c>
      <c r="F29" s="159">
        <f t="shared" si="0"/>
        <v>540</v>
      </c>
      <c r="G29" s="160"/>
      <c r="H29" s="161"/>
      <c r="I29" s="161"/>
      <c r="J29" s="161"/>
      <c r="K29" s="161">
        <v>1</v>
      </c>
      <c r="L29" s="161">
        <v>1</v>
      </c>
      <c r="M29" s="161">
        <f>+K29*L29*$E29</f>
        <v>180</v>
      </c>
      <c r="N29" s="179"/>
      <c r="O29" s="179"/>
      <c r="P29" s="156"/>
      <c r="Q29" s="1">
        <v>1</v>
      </c>
      <c r="R29" s="1">
        <f t="shared" si="4"/>
        <v>180</v>
      </c>
      <c r="S29" s="1" t="str">
        <f t="shared" si="5"/>
        <v>revisar</v>
      </c>
      <c r="T29" s="135">
        <f t="shared" si="6"/>
        <v>3.3820251002629528E-3</v>
      </c>
    </row>
    <row r="30" spans="1:20" ht="12.75" x14ac:dyDescent="0.2">
      <c r="A30" s="161" t="s">
        <v>61</v>
      </c>
      <c r="B30" s="279"/>
      <c r="C30" s="162">
        <v>3</v>
      </c>
      <c r="D30" s="183" t="s">
        <v>3</v>
      </c>
      <c r="E30" s="162">
        <v>400</v>
      </c>
      <c r="F30" s="159">
        <f t="shared" si="0"/>
        <v>1200</v>
      </c>
      <c r="G30" s="160"/>
      <c r="H30" s="161">
        <v>1</v>
      </c>
      <c r="I30" s="161">
        <v>1</v>
      </c>
      <c r="J30" s="161">
        <f>+H30*I30*E30</f>
        <v>400</v>
      </c>
      <c r="K30" s="161"/>
      <c r="L30" s="161"/>
      <c r="M30" s="161"/>
      <c r="N30" s="179"/>
      <c r="O30" s="179"/>
      <c r="P30" s="156"/>
      <c r="Q30" s="1">
        <v>1</v>
      </c>
      <c r="R30" s="1">
        <f t="shared" si="4"/>
        <v>400</v>
      </c>
      <c r="S30" s="1" t="str">
        <f t="shared" si="5"/>
        <v>revisar</v>
      </c>
      <c r="T30" s="135">
        <f t="shared" si="6"/>
        <v>7.5156113339176723E-3</v>
      </c>
    </row>
    <row r="31" spans="1:20" ht="13.5" thickBot="1" x14ac:dyDescent="0.25">
      <c r="A31" s="161" t="s">
        <v>56</v>
      </c>
      <c r="B31" s="166">
        <v>0.5</v>
      </c>
      <c r="C31" s="166">
        <f>+$B$4</f>
        <v>3</v>
      </c>
      <c r="D31" s="215" t="s">
        <v>3</v>
      </c>
      <c r="E31" s="166">
        <v>6733</v>
      </c>
      <c r="F31" s="159">
        <f>+B31*C31*E31</f>
        <v>10099.5</v>
      </c>
      <c r="G31" s="160"/>
      <c r="H31" s="161">
        <v>0.5</v>
      </c>
      <c r="I31" s="161">
        <v>1</v>
      </c>
      <c r="J31" s="161">
        <f t="shared" si="1"/>
        <v>3366.5</v>
      </c>
      <c r="K31" s="161">
        <v>0.5</v>
      </c>
      <c r="L31" s="161">
        <v>1</v>
      </c>
      <c r="M31" s="161">
        <f>+K31*L31*$E31</f>
        <v>3366.5</v>
      </c>
      <c r="N31" s="161">
        <v>0.5</v>
      </c>
      <c r="O31" s="161">
        <v>1</v>
      </c>
      <c r="P31" s="158">
        <f>+N31*O31*$E31</f>
        <v>3366.5</v>
      </c>
      <c r="Q31" s="1">
        <v>3</v>
      </c>
      <c r="R31" s="1">
        <f t="shared" si="4"/>
        <v>10099.5</v>
      </c>
      <c r="S31" s="1" t="str">
        <f t="shared" si="5"/>
        <v>ok</v>
      </c>
      <c r="T31" s="135">
        <f t="shared" si="6"/>
        <v>0.18975979166725385</v>
      </c>
    </row>
    <row r="32" spans="1:20" ht="13.5" thickBot="1" x14ac:dyDescent="0.25">
      <c r="A32" s="170" t="s">
        <v>44</v>
      </c>
      <c r="B32" s="171"/>
      <c r="C32" s="171"/>
      <c r="D32" s="171"/>
      <c r="E32" s="171"/>
      <c r="F32" s="174">
        <f>SUM(F21:F31)</f>
        <v>22219.5</v>
      </c>
      <c r="G32" s="160"/>
      <c r="H32" s="180"/>
      <c r="I32" s="181"/>
      <c r="J32" s="181">
        <f>SUM(J21:J31)</f>
        <v>7226.5</v>
      </c>
      <c r="K32" s="181"/>
      <c r="L32" s="181"/>
      <c r="M32" s="181">
        <f>SUM(M21:M31)</f>
        <v>6356.5</v>
      </c>
      <c r="N32" s="181"/>
      <c r="O32" s="181"/>
      <c r="P32" s="181">
        <f>SUM(P21:P31)</f>
        <v>6176.5</v>
      </c>
      <c r="R32" s="1">
        <f t="shared" si="4"/>
        <v>19759.5</v>
      </c>
      <c r="S32" s="1" t="str">
        <f t="shared" si="5"/>
        <v>revisar</v>
      </c>
      <c r="T32" s="135">
        <f t="shared" si="6"/>
        <v>0.37126180538136566</v>
      </c>
    </row>
    <row r="33" spans="1:20" ht="13.5" thickBot="1" x14ac:dyDescent="0.25">
      <c r="A33" s="175"/>
      <c r="B33" s="175"/>
      <c r="C33" s="176"/>
      <c r="D33" s="175"/>
      <c r="E33" s="175"/>
      <c r="F33" s="175"/>
      <c r="G33" s="160"/>
      <c r="H33" s="175"/>
      <c r="I33" s="175"/>
      <c r="J33" s="175"/>
      <c r="K33" s="175"/>
      <c r="L33" s="175"/>
      <c r="M33" s="175"/>
      <c r="N33" s="175"/>
      <c r="O33" s="175"/>
      <c r="P33" s="175"/>
      <c r="T33" s="135"/>
    </row>
    <row r="34" spans="1:20" ht="12.75" x14ac:dyDescent="0.2">
      <c r="A34" s="178" t="s">
        <v>15</v>
      </c>
      <c r="B34" s="182"/>
      <c r="C34" s="150"/>
      <c r="D34" s="182"/>
      <c r="E34" s="182"/>
      <c r="F34" s="152"/>
      <c r="G34" s="153"/>
      <c r="H34" s="155"/>
      <c r="I34" s="155"/>
      <c r="J34" s="155"/>
      <c r="K34" s="155"/>
      <c r="L34" s="155"/>
      <c r="M34" s="155"/>
      <c r="N34" s="155"/>
      <c r="O34" s="155"/>
      <c r="P34" s="151"/>
      <c r="T34" s="135"/>
    </row>
    <row r="35" spans="1:20" ht="12.75" x14ac:dyDescent="0.2">
      <c r="A35" s="179" t="s">
        <v>16</v>
      </c>
      <c r="B35" s="162"/>
      <c r="C35" s="157"/>
      <c r="D35" s="162"/>
      <c r="E35" s="162"/>
      <c r="F35" s="159"/>
      <c r="G35" s="160"/>
      <c r="H35" s="161"/>
      <c r="I35" s="161"/>
      <c r="J35" s="161"/>
      <c r="K35" s="161"/>
      <c r="L35" s="161"/>
      <c r="M35" s="161"/>
      <c r="N35" s="161"/>
      <c r="O35" s="161"/>
      <c r="P35" s="158"/>
      <c r="T35" s="135"/>
    </row>
    <row r="36" spans="1:20" ht="12.75" x14ac:dyDescent="0.2">
      <c r="A36" s="161" t="s">
        <v>49</v>
      </c>
      <c r="B36" s="279">
        <v>1</v>
      </c>
      <c r="C36" s="162">
        <v>1.5</v>
      </c>
      <c r="D36" s="183" t="s">
        <v>9</v>
      </c>
      <c r="E36" s="280">
        <v>150</v>
      </c>
      <c r="F36" s="159">
        <f>+B36*C36*E36</f>
        <v>225</v>
      </c>
      <c r="G36" s="160"/>
      <c r="H36" s="161">
        <v>1</v>
      </c>
      <c r="I36" s="161">
        <v>0.5</v>
      </c>
      <c r="J36" s="161">
        <f>+H36*I36*$E36</f>
        <v>75</v>
      </c>
      <c r="K36" s="161"/>
      <c r="L36" s="161"/>
      <c r="M36" s="161"/>
      <c r="N36" s="161"/>
      <c r="O36" s="161"/>
      <c r="P36" s="158"/>
      <c r="Q36" s="1">
        <v>0.5</v>
      </c>
      <c r="R36" s="1">
        <f>+J36+M36+P36</f>
        <v>75</v>
      </c>
      <c r="S36" s="1" t="str">
        <f>+IF(R36=F36,"ok","revisar")</f>
        <v>revisar</v>
      </c>
      <c r="T36" s="135">
        <f>+R36/$R$56</f>
        <v>1.4091771251095637E-3</v>
      </c>
    </row>
    <row r="37" spans="1:20" ht="12.75" x14ac:dyDescent="0.2">
      <c r="A37" s="161" t="s">
        <v>50</v>
      </c>
      <c r="B37" s="279">
        <v>0.25</v>
      </c>
      <c r="C37" s="162">
        <f t="shared" ref="C37:C39" si="8">+$B$4</f>
        <v>3</v>
      </c>
      <c r="D37" s="183" t="s">
        <v>3</v>
      </c>
      <c r="E37" s="280">
        <v>135</v>
      </c>
      <c r="F37" s="159">
        <f>+B37*C37*E37</f>
        <v>101.25</v>
      </c>
      <c r="G37" s="160"/>
      <c r="H37" s="161">
        <v>0.25</v>
      </c>
      <c r="I37" s="161">
        <v>1</v>
      </c>
      <c r="J37" s="161">
        <f>+H37*I37*$E37</f>
        <v>33.75</v>
      </c>
      <c r="K37" s="161">
        <v>0.25</v>
      </c>
      <c r="L37" s="161">
        <v>1</v>
      </c>
      <c r="M37" s="161">
        <f>+K37*L37*$E37</f>
        <v>33.75</v>
      </c>
      <c r="N37" s="161">
        <v>0.25</v>
      </c>
      <c r="O37" s="161">
        <v>1</v>
      </c>
      <c r="P37" s="158">
        <f>+N37*O37*$E37</f>
        <v>33.75</v>
      </c>
      <c r="Q37" s="1">
        <v>3</v>
      </c>
      <c r="R37" s="1">
        <f>+J37+M37+P37</f>
        <v>101.25</v>
      </c>
      <c r="S37" s="1" t="str">
        <f>+IF(R37=F37,"ok","revisar")</f>
        <v>ok</v>
      </c>
      <c r="T37" s="135">
        <f>+R37/$R$56</f>
        <v>1.9023891188979108E-3</v>
      </c>
    </row>
    <row r="38" spans="1:20" ht="12.75" x14ac:dyDescent="0.2">
      <c r="A38" s="285" t="s">
        <v>51</v>
      </c>
      <c r="B38" s="279">
        <v>0.5</v>
      </c>
      <c r="C38" s="162">
        <f t="shared" si="8"/>
        <v>3</v>
      </c>
      <c r="D38" s="183" t="s">
        <v>3</v>
      </c>
      <c r="E38" s="280">
        <v>250</v>
      </c>
      <c r="F38" s="159">
        <f>+B38*C38*E38</f>
        <v>375</v>
      </c>
      <c r="G38" s="160"/>
      <c r="H38" s="161">
        <v>0.5</v>
      </c>
      <c r="I38" s="161">
        <v>1</v>
      </c>
      <c r="J38" s="161">
        <f>+H38*I38*$E38</f>
        <v>125</v>
      </c>
      <c r="K38" s="161">
        <v>0.5</v>
      </c>
      <c r="L38" s="161">
        <v>1</v>
      </c>
      <c r="M38" s="161">
        <f>+K38*L38*$E38</f>
        <v>125</v>
      </c>
      <c r="N38" s="161">
        <v>0.5</v>
      </c>
      <c r="O38" s="161">
        <v>1</v>
      </c>
      <c r="P38" s="158">
        <f>+N38*O38*$E38</f>
        <v>125</v>
      </c>
      <c r="Q38" s="1">
        <v>3</v>
      </c>
      <c r="R38" s="1">
        <f>+J38+M38+P38</f>
        <v>375</v>
      </c>
      <c r="S38" s="1" t="str">
        <f>+IF(R38=F38,"ok","revisar")</f>
        <v>ok</v>
      </c>
      <c r="T38" s="135">
        <f>+R38/$R$56</f>
        <v>7.0458856255478184E-3</v>
      </c>
    </row>
    <row r="39" spans="1:20" ht="13.5" thickBot="1" x14ac:dyDescent="0.25">
      <c r="A39" s="285" t="s">
        <v>52</v>
      </c>
      <c r="B39" s="283">
        <v>1</v>
      </c>
      <c r="C39" s="166">
        <f t="shared" si="8"/>
        <v>3</v>
      </c>
      <c r="D39" s="215" t="s">
        <v>55</v>
      </c>
      <c r="E39" s="284">
        <v>100</v>
      </c>
      <c r="F39" s="159">
        <f>+B39*C39*E39</f>
        <v>300</v>
      </c>
      <c r="G39" s="160"/>
      <c r="H39" s="161">
        <v>3</v>
      </c>
      <c r="I39" s="161">
        <v>1</v>
      </c>
      <c r="J39" s="161">
        <f>+H39*I39*$E39</f>
        <v>300</v>
      </c>
      <c r="K39" s="161"/>
      <c r="L39" s="161"/>
      <c r="M39" s="161"/>
      <c r="N39" s="161"/>
      <c r="O39" s="161"/>
      <c r="P39" s="158"/>
      <c r="Q39" s="1">
        <v>3</v>
      </c>
      <c r="R39" s="1">
        <f>+J39+M39+P39</f>
        <v>300</v>
      </c>
      <c r="S39" s="1" t="str">
        <f>+IF(R39=F39,"ok","revisar")</f>
        <v>ok</v>
      </c>
      <c r="T39" s="135">
        <f>+R39/$R$56</f>
        <v>5.6367085004382549E-3</v>
      </c>
    </row>
    <row r="40" spans="1:20" ht="13.5" thickBot="1" x14ac:dyDescent="0.25">
      <c r="A40" s="170" t="s">
        <v>67</v>
      </c>
      <c r="B40" s="171"/>
      <c r="C40" s="171"/>
      <c r="D40" s="171"/>
      <c r="E40" s="171"/>
      <c r="F40" s="174">
        <f>SUM(F36:F39)</f>
        <v>1001.25</v>
      </c>
      <c r="G40" s="160"/>
      <c r="H40" s="170"/>
      <c r="I40" s="174"/>
      <c r="J40" s="174">
        <f>SUM(J35:J39)</f>
        <v>533.75</v>
      </c>
      <c r="K40" s="174"/>
      <c r="L40" s="174"/>
      <c r="M40" s="174">
        <f>SUM(M35:M39)</f>
        <v>158.75</v>
      </c>
      <c r="N40" s="174"/>
      <c r="O40" s="174"/>
      <c r="P40" s="174">
        <f>SUM(P34:P39)</f>
        <v>158.75</v>
      </c>
      <c r="R40" s="1">
        <f>+J40+M40+P40</f>
        <v>851.25</v>
      </c>
      <c r="S40" s="1" t="str">
        <f>+IF(R40=F40,"ok","revisar")</f>
        <v>revisar</v>
      </c>
      <c r="T40" s="135">
        <f>+R40/$R$56</f>
        <v>1.5994160369993547E-2</v>
      </c>
    </row>
    <row r="41" spans="1:20" ht="13.5" thickBot="1" x14ac:dyDescent="0.25">
      <c r="A41" s="217"/>
      <c r="B41" s="195"/>
      <c r="C41" s="218"/>
      <c r="D41" s="196"/>
      <c r="E41" s="219"/>
      <c r="F41" s="195"/>
      <c r="G41" s="160"/>
      <c r="H41" s="161"/>
      <c r="I41" s="161"/>
      <c r="J41" s="161"/>
      <c r="K41" s="161"/>
      <c r="L41" s="161"/>
      <c r="M41" s="161"/>
      <c r="N41" s="161"/>
      <c r="O41" s="161"/>
      <c r="P41" s="158"/>
      <c r="T41" s="135"/>
    </row>
    <row r="42" spans="1:20" ht="12.75" x14ac:dyDescent="0.2">
      <c r="A42" s="275" t="s">
        <v>17</v>
      </c>
      <c r="B42" s="182"/>
      <c r="C42" s="150"/>
      <c r="D42" s="214"/>
      <c r="E42" s="288"/>
      <c r="F42" s="286"/>
      <c r="G42" s="160"/>
      <c r="H42" s="155"/>
      <c r="I42" s="155"/>
      <c r="J42" s="155"/>
      <c r="K42" s="155"/>
      <c r="L42" s="155"/>
      <c r="M42" s="155"/>
      <c r="N42" s="155"/>
      <c r="O42" s="155"/>
      <c r="P42" s="151"/>
      <c r="T42" s="135"/>
    </row>
    <row r="43" spans="1:20" ht="12.75" x14ac:dyDescent="0.2">
      <c r="A43" s="154" t="s">
        <v>65</v>
      </c>
      <c r="B43" s="279"/>
      <c r="C43" s="162">
        <v>2</v>
      </c>
      <c r="D43" s="184" t="s">
        <v>1</v>
      </c>
      <c r="E43" s="280">
        <v>48</v>
      </c>
      <c r="F43" s="159">
        <f>+C43*E43</f>
        <v>96</v>
      </c>
      <c r="G43" s="160"/>
      <c r="H43" s="154"/>
      <c r="I43" s="154"/>
      <c r="J43" s="154"/>
      <c r="K43" s="154">
        <v>1</v>
      </c>
      <c r="L43" s="154">
        <v>1</v>
      </c>
      <c r="M43" s="154">
        <f>L43*K43*E43</f>
        <v>48</v>
      </c>
      <c r="N43" s="154"/>
      <c r="O43" s="154"/>
      <c r="P43" s="163"/>
      <c r="Q43" s="1">
        <v>1</v>
      </c>
      <c r="R43" s="1">
        <f t="shared" ref="R43:R54" si="9">+J43+M43+P43</f>
        <v>48</v>
      </c>
      <c r="S43" s="1" t="str">
        <f t="shared" ref="S43:S54" si="10">+IF(R43=F43,"ok","revisar")</f>
        <v>revisar</v>
      </c>
      <c r="T43" s="135">
        <f t="shared" ref="T43:T54" si="11">+R43/$R$56</f>
        <v>9.0187336007012072E-4</v>
      </c>
    </row>
    <row r="44" spans="1:20" ht="12.75" x14ac:dyDescent="0.2">
      <c r="A44" s="154" t="s">
        <v>66</v>
      </c>
      <c r="B44" s="279"/>
      <c r="C44" s="162">
        <f>+$C$13</f>
        <v>3</v>
      </c>
      <c r="D44" s="184" t="s">
        <v>1</v>
      </c>
      <c r="E44" s="280">
        <v>200</v>
      </c>
      <c r="F44" s="159">
        <f t="shared" ref="F44:F53" si="12">+C44*E44</f>
        <v>600</v>
      </c>
      <c r="G44" s="160"/>
      <c r="H44" s="154"/>
      <c r="I44" s="154"/>
      <c r="J44" s="154"/>
      <c r="K44" s="154">
        <v>2</v>
      </c>
      <c r="L44" s="154">
        <v>1</v>
      </c>
      <c r="M44" s="154">
        <f>L44*K44*E44</f>
        <v>400</v>
      </c>
      <c r="N44" s="154"/>
      <c r="O44" s="154"/>
      <c r="P44" s="163"/>
      <c r="Q44" s="1">
        <v>2</v>
      </c>
      <c r="R44" s="1">
        <f t="shared" si="9"/>
        <v>400</v>
      </c>
      <c r="S44" s="1" t="str">
        <f t="shared" si="10"/>
        <v>revisar</v>
      </c>
      <c r="T44" s="135">
        <f t="shared" si="11"/>
        <v>7.5156113339176723E-3</v>
      </c>
    </row>
    <row r="45" spans="1:20" ht="12.75" x14ac:dyDescent="0.2">
      <c r="A45" s="161" t="s">
        <v>30</v>
      </c>
      <c r="B45" s="279"/>
      <c r="C45" s="162">
        <v>1.5</v>
      </c>
      <c r="D45" s="183" t="s">
        <v>9</v>
      </c>
      <c r="E45" s="280">
        <v>80</v>
      </c>
      <c r="F45" s="159">
        <f t="shared" si="12"/>
        <v>120</v>
      </c>
      <c r="G45" s="160"/>
      <c r="H45" s="161">
        <v>0.25</v>
      </c>
      <c r="I45" s="161">
        <v>1</v>
      </c>
      <c r="J45" s="161">
        <f>(I45*H45*E45)</f>
        <v>20</v>
      </c>
      <c r="K45" s="161"/>
      <c r="L45" s="161"/>
      <c r="M45" s="161"/>
      <c r="N45" s="161">
        <v>0.25</v>
      </c>
      <c r="O45" s="161">
        <v>1</v>
      </c>
      <c r="P45" s="158">
        <f>+N45*O45*$E45</f>
        <v>20</v>
      </c>
      <c r="Q45" s="1">
        <v>0.5</v>
      </c>
      <c r="R45" s="1">
        <f t="shared" si="9"/>
        <v>40</v>
      </c>
      <c r="S45" s="1" t="str">
        <f t="shared" si="10"/>
        <v>revisar</v>
      </c>
      <c r="T45" s="135">
        <f t="shared" si="11"/>
        <v>7.5156113339176723E-4</v>
      </c>
    </row>
    <row r="46" spans="1:20" ht="12.75" x14ac:dyDescent="0.2">
      <c r="A46" s="161" t="s">
        <v>22</v>
      </c>
      <c r="B46" s="279"/>
      <c r="C46" s="162">
        <f t="shared" ref="C46" si="13">+$B$4</f>
        <v>3</v>
      </c>
      <c r="D46" s="183" t="s">
        <v>18</v>
      </c>
      <c r="E46" s="280">
        <v>100</v>
      </c>
      <c r="F46" s="159">
        <f t="shared" si="12"/>
        <v>300</v>
      </c>
      <c r="G46" s="160"/>
      <c r="H46" s="161">
        <v>1</v>
      </c>
      <c r="I46" s="161">
        <v>1</v>
      </c>
      <c r="J46" s="161">
        <f>(I46*H46*E46)</f>
        <v>100</v>
      </c>
      <c r="K46" s="161"/>
      <c r="L46" s="161"/>
      <c r="M46" s="161"/>
      <c r="N46" s="161">
        <v>2</v>
      </c>
      <c r="O46" s="161">
        <v>1</v>
      </c>
      <c r="P46" s="158">
        <f>+N46*O46*$E46</f>
        <v>200</v>
      </c>
      <c r="Q46" s="1">
        <v>3</v>
      </c>
      <c r="R46" s="1">
        <f t="shared" si="9"/>
        <v>300</v>
      </c>
      <c r="S46" s="1" t="str">
        <f t="shared" si="10"/>
        <v>ok</v>
      </c>
      <c r="T46" s="135">
        <f t="shared" si="11"/>
        <v>5.6367085004382549E-3</v>
      </c>
    </row>
    <row r="47" spans="1:20" ht="12.75" x14ac:dyDescent="0.2">
      <c r="A47" s="161" t="s">
        <v>19</v>
      </c>
      <c r="B47" s="279"/>
      <c r="C47" s="162">
        <v>2</v>
      </c>
      <c r="D47" s="183" t="s">
        <v>4</v>
      </c>
      <c r="E47" s="280">
        <v>48</v>
      </c>
      <c r="F47" s="159">
        <f t="shared" si="12"/>
        <v>96</v>
      </c>
      <c r="G47" s="160"/>
      <c r="H47" s="161"/>
      <c r="I47" s="161"/>
      <c r="J47" s="161"/>
      <c r="K47" s="161">
        <v>1</v>
      </c>
      <c r="L47" s="161">
        <v>1</v>
      </c>
      <c r="M47" s="161">
        <f>+K47*L47*$E47</f>
        <v>48</v>
      </c>
      <c r="N47" s="161"/>
      <c r="O47" s="161"/>
      <c r="P47" s="158"/>
      <c r="Q47" s="1">
        <v>1</v>
      </c>
      <c r="R47" s="1">
        <f t="shared" si="9"/>
        <v>48</v>
      </c>
      <c r="S47" s="1" t="str">
        <f t="shared" si="10"/>
        <v>revisar</v>
      </c>
      <c r="T47" s="135">
        <f t="shared" si="11"/>
        <v>9.0187336007012072E-4</v>
      </c>
    </row>
    <row r="48" spans="1:20" ht="12.75" x14ac:dyDescent="0.2">
      <c r="A48" s="161" t="s">
        <v>5</v>
      </c>
      <c r="B48" s="279"/>
      <c r="C48" s="162">
        <v>4</v>
      </c>
      <c r="D48" s="183" t="s">
        <v>1</v>
      </c>
      <c r="E48" s="280">
        <v>80</v>
      </c>
      <c r="F48" s="159">
        <f t="shared" si="12"/>
        <v>320</v>
      </c>
      <c r="G48" s="160"/>
      <c r="H48" s="161"/>
      <c r="I48" s="161"/>
      <c r="J48" s="161"/>
      <c r="K48" s="161"/>
      <c r="L48" s="161"/>
      <c r="M48" s="158"/>
      <c r="N48" s="161">
        <v>2</v>
      </c>
      <c r="O48" s="161">
        <v>1</v>
      </c>
      <c r="P48" s="158">
        <f>(O48*N48*E48)</f>
        <v>160</v>
      </c>
      <c r="Q48" s="1">
        <v>2</v>
      </c>
      <c r="R48" s="1">
        <f t="shared" si="9"/>
        <v>160</v>
      </c>
      <c r="S48" s="1" t="str">
        <f t="shared" si="10"/>
        <v>revisar</v>
      </c>
      <c r="T48" s="135">
        <f t="shared" si="11"/>
        <v>3.0062445335670689E-3</v>
      </c>
    </row>
    <row r="49" spans="1:21" customFormat="1" ht="12.75" x14ac:dyDescent="0.2">
      <c r="A49" s="168" t="s">
        <v>36</v>
      </c>
      <c r="B49" s="279"/>
      <c r="C49" s="185">
        <v>1</v>
      </c>
      <c r="D49" s="186" t="s">
        <v>9</v>
      </c>
      <c r="E49" s="289">
        <v>301.39999999999998</v>
      </c>
      <c r="F49" s="159">
        <f t="shared" si="12"/>
        <v>301.39999999999998</v>
      </c>
      <c r="G49" s="160"/>
      <c r="H49" s="161"/>
      <c r="I49" s="161"/>
      <c r="J49" s="158"/>
      <c r="K49" s="161">
        <v>0.5</v>
      </c>
      <c r="L49" s="161">
        <v>1</v>
      </c>
      <c r="M49" s="158">
        <f>+K49*L49*E49</f>
        <v>150.69999999999999</v>
      </c>
      <c r="N49" s="187"/>
      <c r="O49" s="161"/>
      <c r="P49" s="158"/>
      <c r="Q49">
        <v>0.5</v>
      </c>
      <c r="R49" s="1">
        <f t="shared" si="9"/>
        <v>150.69999999999999</v>
      </c>
      <c r="S49" s="1" t="str">
        <f t="shared" si="10"/>
        <v>revisar</v>
      </c>
      <c r="T49" s="135">
        <f t="shared" si="11"/>
        <v>2.8315065700534828E-3</v>
      </c>
      <c r="U49" s="1"/>
    </row>
    <row r="50" spans="1:21" customFormat="1" ht="12.75" x14ac:dyDescent="0.2">
      <c r="A50" s="168" t="s">
        <v>34</v>
      </c>
      <c r="B50" s="279"/>
      <c r="C50" s="185">
        <v>1.5</v>
      </c>
      <c r="D50" s="186" t="s">
        <v>9</v>
      </c>
      <c r="E50" s="289">
        <v>301.39999999999998</v>
      </c>
      <c r="F50" s="159">
        <f t="shared" si="12"/>
        <v>452.09999999999997</v>
      </c>
      <c r="G50" s="160"/>
      <c r="H50" s="161"/>
      <c r="I50" s="161"/>
      <c r="J50" s="158"/>
      <c r="K50" s="187">
        <v>0.5</v>
      </c>
      <c r="L50" s="161">
        <v>1</v>
      </c>
      <c r="M50" s="158">
        <f>+K50*L50*E50</f>
        <v>150.69999999999999</v>
      </c>
      <c r="N50" s="187"/>
      <c r="O50" s="161"/>
      <c r="P50" s="158"/>
      <c r="Q50">
        <v>0.5</v>
      </c>
      <c r="R50" s="1">
        <f t="shared" si="9"/>
        <v>150.69999999999999</v>
      </c>
      <c r="S50" s="1" t="str">
        <f t="shared" si="10"/>
        <v>revisar</v>
      </c>
      <c r="T50" s="135">
        <f t="shared" si="11"/>
        <v>2.8315065700534828E-3</v>
      </c>
      <c r="U50" s="1"/>
    </row>
    <row r="51" spans="1:21" customFormat="1" ht="12.75" x14ac:dyDescent="0.2">
      <c r="A51" s="168" t="s">
        <v>60</v>
      </c>
      <c r="B51" s="279"/>
      <c r="C51" s="185">
        <v>1</v>
      </c>
      <c r="D51" s="186" t="s">
        <v>9</v>
      </c>
      <c r="E51" s="289">
        <v>301.39999999999998</v>
      </c>
      <c r="F51" s="159">
        <f t="shared" si="12"/>
        <v>301.39999999999998</v>
      </c>
      <c r="G51" s="160"/>
      <c r="H51" s="161"/>
      <c r="I51" s="161"/>
      <c r="J51" s="158"/>
      <c r="K51" s="187">
        <v>0.5</v>
      </c>
      <c r="L51" s="161">
        <v>1</v>
      </c>
      <c r="M51" s="158">
        <f>+K51*L51*E51</f>
        <v>150.69999999999999</v>
      </c>
      <c r="N51" s="187"/>
      <c r="O51" s="161"/>
      <c r="P51" s="158"/>
      <c r="Q51">
        <v>0.5</v>
      </c>
      <c r="R51" s="1">
        <f t="shared" si="9"/>
        <v>150.69999999999999</v>
      </c>
      <c r="S51" s="1" t="str">
        <f t="shared" si="10"/>
        <v>revisar</v>
      </c>
      <c r="T51" s="135">
        <f t="shared" si="11"/>
        <v>2.8315065700534828E-3</v>
      </c>
      <c r="U51" s="1"/>
    </row>
    <row r="52" spans="1:21" customFormat="1" ht="12.75" x14ac:dyDescent="0.2">
      <c r="A52" s="168" t="s">
        <v>29</v>
      </c>
      <c r="B52" s="279"/>
      <c r="C52" s="185">
        <v>1.2</v>
      </c>
      <c r="D52" s="186" t="s">
        <v>9</v>
      </c>
      <c r="E52" s="289">
        <v>301.39999999999998</v>
      </c>
      <c r="F52" s="159">
        <f t="shared" si="12"/>
        <v>361.67999999999995</v>
      </c>
      <c r="G52" s="160"/>
      <c r="H52" s="161"/>
      <c r="I52" s="161"/>
      <c r="J52" s="158"/>
      <c r="K52" s="188">
        <v>0.5</v>
      </c>
      <c r="L52" s="161">
        <v>1</v>
      </c>
      <c r="M52" s="158">
        <f>+K52*L52*E52</f>
        <v>150.69999999999999</v>
      </c>
      <c r="N52" s="188"/>
      <c r="O52" s="161"/>
      <c r="P52" s="158"/>
      <c r="Q52">
        <v>0.5</v>
      </c>
      <c r="R52" s="1">
        <f t="shared" si="9"/>
        <v>150.69999999999999</v>
      </c>
      <c r="S52" s="1" t="str">
        <f t="shared" si="10"/>
        <v>revisar</v>
      </c>
      <c r="T52" s="135">
        <f t="shared" si="11"/>
        <v>2.8315065700534828E-3</v>
      </c>
      <c r="U52" s="1"/>
    </row>
    <row r="53" spans="1:21" ht="13.5" thickBot="1" x14ac:dyDescent="0.25">
      <c r="A53" s="168" t="s">
        <v>20</v>
      </c>
      <c r="B53" s="283"/>
      <c r="C53" s="290">
        <v>3</v>
      </c>
      <c r="D53" s="215" t="s">
        <v>4</v>
      </c>
      <c r="E53" s="284">
        <v>100</v>
      </c>
      <c r="F53" s="287">
        <f t="shared" si="12"/>
        <v>300</v>
      </c>
      <c r="G53" s="160"/>
      <c r="H53" s="168"/>
      <c r="I53" s="168"/>
      <c r="J53" s="168"/>
      <c r="K53" s="168"/>
      <c r="L53" s="168"/>
      <c r="M53" s="168"/>
      <c r="N53" s="168">
        <v>1</v>
      </c>
      <c r="O53" s="168">
        <v>1</v>
      </c>
      <c r="P53" s="169">
        <f>+N53*O53*E53</f>
        <v>100</v>
      </c>
      <c r="Q53" s="1">
        <v>1</v>
      </c>
      <c r="R53" s="1">
        <f t="shared" si="9"/>
        <v>100</v>
      </c>
      <c r="S53" s="1" t="str">
        <f t="shared" si="10"/>
        <v>revisar</v>
      </c>
      <c r="T53" s="135">
        <f t="shared" si="11"/>
        <v>1.8789028334794181E-3</v>
      </c>
    </row>
    <row r="54" spans="1:21" ht="13.5" thickBot="1" x14ac:dyDescent="0.25">
      <c r="A54" s="170" t="s">
        <v>64</v>
      </c>
      <c r="B54" s="171"/>
      <c r="C54" s="171"/>
      <c r="D54" s="171"/>
      <c r="E54" s="171"/>
      <c r="F54" s="174">
        <f>SUM(F43:F53)</f>
        <v>3248.58</v>
      </c>
      <c r="G54" s="160"/>
      <c r="H54" s="170"/>
      <c r="I54" s="174"/>
      <c r="J54" s="174">
        <f>SUM(J42:J53)</f>
        <v>120</v>
      </c>
      <c r="K54" s="174"/>
      <c r="L54" s="174"/>
      <c r="M54" s="174">
        <f>SUM(M42:M53)</f>
        <v>1098.8000000000002</v>
      </c>
      <c r="N54" s="174"/>
      <c r="O54" s="174"/>
      <c r="P54" s="174">
        <f>SUM(P42:P53)</f>
        <v>480</v>
      </c>
      <c r="R54" s="1">
        <f t="shared" si="9"/>
        <v>1698.8000000000002</v>
      </c>
      <c r="S54" s="1" t="str">
        <f t="shared" si="10"/>
        <v>revisar</v>
      </c>
      <c r="T54" s="135">
        <f t="shared" si="11"/>
        <v>3.1918801335148357E-2</v>
      </c>
    </row>
    <row r="55" spans="1:21" ht="13.5" thickBot="1" x14ac:dyDescent="0.25">
      <c r="A55" s="165"/>
      <c r="B55" s="189"/>
      <c r="C55" s="190"/>
      <c r="D55" s="191"/>
      <c r="E55" s="192"/>
      <c r="F55" s="165"/>
      <c r="G55" s="165"/>
      <c r="H55" s="165"/>
      <c r="I55" s="165"/>
      <c r="J55" s="165"/>
      <c r="K55" s="165"/>
      <c r="L55" s="165"/>
      <c r="M55" s="165"/>
      <c r="N55" s="165"/>
      <c r="O55" s="165"/>
      <c r="P55" s="165"/>
    </row>
    <row r="56" spans="1:21" ht="13.5" thickBot="1" x14ac:dyDescent="0.25">
      <c r="A56" s="197" t="s">
        <v>25</v>
      </c>
      <c r="B56" s="198"/>
      <c r="C56" s="199"/>
      <c r="D56" s="198"/>
      <c r="E56" s="198"/>
      <c r="F56" s="200">
        <f>+F54+F40+F32+F17</f>
        <v>64927.83</v>
      </c>
      <c r="G56" s="160"/>
      <c r="H56" s="174"/>
      <c r="I56" s="174"/>
      <c r="J56" s="174">
        <f>+J54+J40+J32+J17</f>
        <v>17973.75</v>
      </c>
      <c r="K56" s="174"/>
      <c r="L56" s="174"/>
      <c r="M56" s="174">
        <f>+M54+M40+M32+M17</f>
        <v>20433.55</v>
      </c>
      <c r="N56" s="174"/>
      <c r="O56" s="174"/>
      <c r="P56" s="174">
        <f>+P54+P40+P32+P17</f>
        <v>14815.25</v>
      </c>
      <c r="R56" s="1">
        <f>SUM(R12:R55)/2</f>
        <v>53222.549999999996</v>
      </c>
      <c r="S56" s="1" t="str">
        <f>+IF(R56=F56,"ok","revisar")</f>
        <v>revisar</v>
      </c>
      <c r="T56" s="1">
        <f>SUM(T12:U55)/2</f>
        <v>0.99999999999999978</v>
      </c>
    </row>
    <row r="57" spans="1:21" ht="13.5" thickBot="1" x14ac:dyDescent="0.25">
      <c r="A57" s="201" t="s">
        <v>82</v>
      </c>
      <c r="B57" s="220"/>
      <c r="C57" s="221"/>
      <c r="D57" s="220"/>
      <c r="E57" s="220"/>
      <c r="F57" s="204">
        <f>+F56*0.05</f>
        <v>3246.3915000000002</v>
      </c>
      <c r="G57" s="160"/>
      <c r="H57" s="174"/>
      <c r="I57" s="174"/>
      <c r="J57" s="174"/>
      <c r="K57" s="174"/>
      <c r="L57" s="174"/>
      <c r="M57" s="174"/>
      <c r="N57" s="174"/>
      <c r="O57" s="174"/>
      <c r="P57" s="174"/>
    </row>
    <row r="58" spans="1:21" ht="13.5" thickBot="1" x14ac:dyDescent="0.25">
      <c r="A58" s="201" t="s">
        <v>77</v>
      </c>
      <c r="B58" s="202"/>
      <c r="C58" s="203"/>
      <c r="D58" s="202"/>
      <c r="E58" s="202"/>
      <c r="F58" s="204">
        <f>F56*0.08</f>
        <v>5194.2264000000005</v>
      </c>
      <c r="G58" s="160"/>
      <c r="H58" s="174"/>
      <c r="I58" s="174"/>
      <c r="J58" s="174">
        <f>J56*0.08</f>
        <v>1437.9</v>
      </c>
      <c r="K58" s="174"/>
      <c r="L58" s="174"/>
      <c r="M58" s="174">
        <f>M56*0.08</f>
        <v>1634.684</v>
      </c>
      <c r="N58" s="174"/>
      <c r="O58" s="174"/>
      <c r="P58" s="174">
        <f>P56*0.08</f>
        <v>1185.22</v>
      </c>
      <c r="R58" s="1">
        <f>+J58+M58+P58</f>
        <v>4257.8040000000001</v>
      </c>
      <c r="S58" s="1" t="str">
        <f>+IF(R58=F58,"ok","revisar")</f>
        <v>revisar</v>
      </c>
    </row>
    <row r="59" spans="1:21" ht="13.5" thickBot="1" x14ac:dyDescent="0.25">
      <c r="A59" s="201" t="s">
        <v>78</v>
      </c>
      <c r="B59" s="202"/>
      <c r="C59" s="203"/>
      <c r="D59" s="202"/>
      <c r="E59" s="202"/>
      <c r="F59" s="204">
        <f>ROUND((F58+F57+F56),2)</f>
        <v>73368.45</v>
      </c>
      <c r="G59" s="160"/>
      <c r="H59" s="174"/>
      <c r="I59" s="174"/>
      <c r="J59" s="174">
        <f>J58+J56</f>
        <v>19411.650000000001</v>
      </c>
      <c r="K59" s="174"/>
      <c r="L59" s="174"/>
      <c r="M59" s="174">
        <f>M58+M56</f>
        <v>22068.234</v>
      </c>
      <c r="N59" s="174"/>
      <c r="O59" s="174"/>
      <c r="P59" s="174">
        <f>P58+P56</f>
        <v>16000.47</v>
      </c>
      <c r="R59" s="1">
        <f>+J59+M59+P59</f>
        <v>57480.354000000007</v>
      </c>
      <c r="S59" s="1" t="str">
        <f>+IF(R59=F59,"ok","revisar")</f>
        <v>revisar</v>
      </c>
    </row>
    <row r="60" spans="1:21" ht="15" thickBot="1" x14ac:dyDescent="0.25">
      <c r="A60" s="205" t="s">
        <v>79</v>
      </c>
      <c r="B60" s="206"/>
      <c r="C60" s="207"/>
      <c r="D60" s="206"/>
      <c r="E60" s="206"/>
      <c r="F60" s="208">
        <f>ROUND(F59*0.18,2)</f>
        <v>13206.32</v>
      </c>
      <c r="G60" s="1"/>
    </row>
    <row r="61" spans="1:21" ht="15" thickBot="1" x14ac:dyDescent="0.25">
      <c r="A61" s="209" t="s">
        <v>80</v>
      </c>
      <c r="B61" s="210"/>
      <c r="C61" s="211"/>
      <c r="D61" s="210"/>
      <c r="E61" s="212"/>
      <c r="F61" s="213">
        <f>+F60+F59</f>
        <v>86574.76999999999</v>
      </c>
      <c r="G61" s="1"/>
    </row>
    <row r="62" spans="1:21" ht="15" x14ac:dyDescent="0.2">
      <c r="A62" s="60"/>
      <c r="B62" s="60"/>
      <c r="C62" s="61"/>
      <c r="D62" s="60"/>
      <c r="E62" s="8"/>
      <c r="F62" s="8"/>
      <c r="G62" s="60"/>
      <c r="H62" s="60"/>
      <c r="R62" s="22"/>
    </row>
    <row r="63" spans="1:21" x14ac:dyDescent="0.2">
      <c r="A63" s="60"/>
      <c r="B63" s="60"/>
      <c r="C63" s="61"/>
      <c r="D63" s="60"/>
      <c r="E63" s="62"/>
      <c r="F63" s="60"/>
      <c r="G63" s="1"/>
    </row>
    <row r="64" spans="1:21" x14ac:dyDescent="0.2">
      <c r="A64" s="60"/>
      <c r="B64" s="60"/>
      <c r="C64" s="61"/>
      <c r="D64" s="60"/>
      <c r="E64" s="62"/>
      <c r="F64" s="60"/>
      <c r="G64" s="1"/>
    </row>
    <row r="65" spans="1:25" ht="15.75" x14ac:dyDescent="0.2">
      <c r="A65" s="58"/>
      <c r="B65" s="10"/>
      <c r="C65" s="59"/>
      <c r="D65" s="10"/>
      <c r="E65" s="10"/>
      <c r="F65" s="10"/>
      <c r="G65" s="1"/>
    </row>
    <row r="66" spans="1:25" ht="15.75" x14ac:dyDescent="0.2">
      <c r="A66" s="58"/>
      <c r="B66" s="63"/>
      <c r="C66" s="61"/>
      <c r="D66" s="60"/>
      <c r="E66" s="62"/>
      <c r="F66" s="60"/>
      <c r="G66" s="1"/>
    </row>
    <row r="67" spans="1:25" x14ac:dyDescent="0.2">
      <c r="A67" s="60"/>
      <c r="B67" s="60"/>
      <c r="C67" s="61"/>
      <c r="D67" s="60"/>
      <c r="E67" s="62"/>
      <c r="F67" s="60"/>
      <c r="G67" s="1"/>
    </row>
    <row r="68" spans="1:25" x14ac:dyDescent="0.2">
      <c r="A68" s="60"/>
      <c r="B68" s="60"/>
      <c r="C68" s="61"/>
      <c r="D68" s="60"/>
      <c r="E68" s="62"/>
      <c r="F68" s="60"/>
      <c r="G68" s="1"/>
    </row>
    <row r="69" spans="1:25" x14ac:dyDescent="0.2">
      <c r="A69" s="60"/>
      <c r="B69" s="60"/>
      <c r="C69" s="61"/>
      <c r="D69" s="60"/>
      <c r="E69" s="62"/>
      <c r="F69" s="60"/>
      <c r="G69" s="1"/>
    </row>
    <row r="70" spans="1:25" s="5" customFormat="1" x14ac:dyDescent="0.2">
      <c r="A70" s="60"/>
      <c r="B70" s="60"/>
      <c r="C70" s="61"/>
      <c r="D70" s="60"/>
      <c r="E70" s="62"/>
      <c r="F70" s="60"/>
      <c r="G70" s="1"/>
      <c r="Q70" s="1"/>
      <c r="R70" s="1"/>
      <c r="S70" s="1"/>
      <c r="T70" s="1"/>
      <c r="U70" s="1"/>
      <c r="V70" s="1"/>
      <c r="W70" s="1"/>
      <c r="X70" s="1"/>
      <c r="Y70" s="1"/>
    </row>
    <row r="71" spans="1:25" s="5" customFormat="1" x14ac:dyDescent="0.2">
      <c r="A71" s="60"/>
      <c r="B71" s="60"/>
      <c r="C71" s="61"/>
      <c r="D71" s="60"/>
      <c r="E71" s="62"/>
      <c r="F71" s="60"/>
      <c r="G71" s="1"/>
      <c r="Q71" s="1"/>
      <c r="R71" s="1"/>
      <c r="S71" s="1"/>
      <c r="T71" s="1"/>
      <c r="U71" s="1"/>
      <c r="V71" s="1"/>
      <c r="W71" s="1"/>
      <c r="X71" s="1"/>
      <c r="Y71" s="1"/>
    </row>
    <row r="72" spans="1:25" s="5" customFormat="1" x14ac:dyDescent="0.2">
      <c r="A72" s="60"/>
      <c r="B72" s="60"/>
      <c r="C72" s="61"/>
      <c r="D72" s="60"/>
      <c r="E72" s="62"/>
      <c r="F72" s="60"/>
      <c r="G72" s="1"/>
      <c r="Q72" s="1"/>
      <c r="R72" s="1"/>
      <c r="S72" s="1"/>
      <c r="T72" s="1"/>
      <c r="U72" s="1"/>
      <c r="V72" s="1"/>
      <c r="W72" s="1"/>
      <c r="X72" s="1"/>
      <c r="Y72" s="1"/>
    </row>
    <row r="73" spans="1:25" s="5" customFormat="1" x14ac:dyDescent="0.2">
      <c r="A73" s="60"/>
      <c r="B73" s="60"/>
      <c r="C73" s="61"/>
      <c r="D73" s="60"/>
      <c r="E73" s="62"/>
      <c r="F73" s="60"/>
      <c r="G73" s="1"/>
      <c r="Q73" s="1"/>
      <c r="R73" s="1"/>
      <c r="S73" s="1"/>
      <c r="T73" s="1"/>
      <c r="U73" s="1"/>
      <c r="V73" s="1"/>
      <c r="W73" s="1"/>
      <c r="X73" s="1"/>
      <c r="Y73" s="1"/>
    </row>
    <row r="74" spans="1:25" s="5" customFormat="1" x14ac:dyDescent="0.2">
      <c r="A74" s="60"/>
      <c r="B74" s="60"/>
      <c r="C74" s="61"/>
      <c r="D74" s="60"/>
      <c r="E74" s="62"/>
      <c r="F74" s="60"/>
      <c r="G74" s="1"/>
      <c r="Q74" s="1"/>
      <c r="R74" s="1"/>
      <c r="S74" s="1"/>
      <c r="T74" s="1"/>
      <c r="U74" s="1"/>
      <c r="V74" s="1"/>
      <c r="W74" s="1"/>
      <c r="X74" s="1"/>
      <c r="Y74" s="1"/>
    </row>
    <row r="75" spans="1:25" s="5" customFormat="1" x14ac:dyDescent="0.2">
      <c r="A75" s="9"/>
      <c r="B75" s="64"/>
      <c r="C75" s="65"/>
      <c r="D75" s="64"/>
      <c r="E75" s="66"/>
      <c r="F75" s="9"/>
      <c r="G75" s="1"/>
      <c r="Q75" s="1"/>
      <c r="R75" s="1"/>
      <c r="S75" s="1"/>
      <c r="T75" s="1"/>
      <c r="U75" s="1"/>
      <c r="V75" s="1"/>
      <c r="W75" s="1"/>
      <c r="X75" s="1"/>
      <c r="Y75" s="1"/>
    </row>
    <row r="76" spans="1:25" s="5" customFormat="1" x14ac:dyDescent="0.2">
      <c r="A76" s="10"/>
      <c r="B76" s="10"/>
      <c r="C76" s="59"/>
      <c r="D76" s="10"/>
      <c r="E76" s="10"/>
      <c r="F76" s="10"/>
      <c r="G76" s="1"/>
      <c r="Q76" s="1"/>
      <c r="R76" s="1"/>
      <c r="S76" s="1"/>
      <c r="T76" s="1"/>
      <c r="U76" s="1"/>
      <c r="V76" s="1"/>
      <c r="W76" s="1"/>
      <c r="X76" s="1"/>
      <c r="Y76" s="1"/>
    </row>
    <row r="77" spans="1:25" s="5" customFormat="1" x14ac:dyDescent="0.2">
      <c r="A77" s="10"/>
      <c r="B77" s="10"/>
      <c r="C77" s="59"/>
      <c r="D77" s="10"/>
      <c r="E77" s="10"/>
      <c r="F77" s="10"/>
      <c r="G77" s="1"/>
      <c r="Q77" s="1"/>
      <c r="R77" s="1"/>
      <c r="S77" s="1"/>
      <c r="T77" s="1"/>
      <c r="U77" s="1"/>
      <c r="V77" s="1"/>
      <c r="W77" s="1"/>
      <c r="X77" s="1"/>
      <c r="Y77" s="1"/>
    </row>
    <row r="78" spans="1:25" s="5" customFormat="1" x14ac:dyDescent="0.2">
      <c r="A78" s="10"/>
      <c r="B78" s="10"/>
      <c r="C78" s="59"/>
      <c r="D78" s="10"/>
      <c r="E78" s="10"/>
      <c r="F78" s="10"/>
      <c r="G78" s="1"/>
      <c r="Q78" s="1"/>
      <c r="R78" s="1"/>
      <c r="S78" s="1"/>
      <c r="T78" s="1"/>
      <c r="U78" s="1"/>
      <c r="V78" s="1"/>
      <c r="W78" s="1"/>
      <c r="X78" s="1"/>
      <c r="Y78" s="1"/>
    </row>
    <row r="79" spans="1:25" s="5" customFormat="1" x14ac:dyDescent="0.2">
      <c r="A79" s="10"/>
      <c r="B79" s="10"/>
      <c r="C79" s="59"/>
      <c r="D79" s="10"/>
      <c r="E79" s="10"/>
      <c r="F79" s="10"/>
      <c r="G79" s="1"/>
      <c r="Q79" s="1"/>
      <c r="R79" s="1"/>
      <c r="S79" s="1"/>
      <c r="T79" s="1"/>
      <c r="U79" s="1"/>
      <c r="V79" s="1"/>
      <c r="W79" s="1"/>
      <c r="X79" s="1"/>
      <c r="Y79" s="1"/>
    </row>
    <row r="80" spans="1:25" s="5" customFormat="1" x14ac:dyDescent="0.2">
      <c r="A80" s="10"/>
      <c r="B80" s="10"/>
      <c r="C80" s="59"/>
      <c r="D80" s="10"/>
      <c r="E80" s="10"/>
      <c r="F80" s="10"/>
      <c r="G80" s="1"/>
      <c r="Q80" s="1"/>
      <c r="R80" s="1"/>
      <c r="S80" s="1"/>
      <c r="T80" s="1"/>
      <c r="U80" s="1"/>
      <c r="V80" s="1"/>
      <c r="W80" s="1"/>
      <c r="X80" s="1"/>
      <c r="Y80" s="1"/>
    </row>
    <row r="81" spans="1:25" s="5" customFormat="1" x14ac:dyDescent="0.2">
      <c r="A81" s="10"/>
      <c r="B81" s="10"/>
      <c r="C81" s="59"/>
      <c r="D81" s="10"/>
      <c r="E81" s="10"/>
      <c r="F81" s="10"/>
      <c r="G81" s="1"/>
      <c r="Q81" s="1"/>
      <c r="R81" s="1"/>
      <c r="S81" s="1"/>
      <c r="T81" s="1"/>
      <c r="U81" s="1"/>
      <c r="V81" s="1"/>
      <c r="W81" s="1"/>
      <c r="X81" s="1"/>
      <c r="Y81" s="1"/>
    </row>
    <row r="82" spans="1:25" s="5" customFormat="1" x14ac:dyDescent="0.2">
      <c r="A82" s="10"/>
      <c r="B82" s="10"/>
      <c r="C82" s="59"/>
      <c r="D82" s="10"/>
      <c r="E82" s="10"/>
      <c r="F82" s="10"/>
      <c r="G82" s="1"/>
      <c r="Q82" s="1"/>
      <c r="R82" s="1"/>
      <c r="S82" s="1"/>
      <c r="T82" s="1"/>
      <c r="U82" s="1"/>
      <c r="V82" s="1"/>
      <c r="W82" s="1"/>
      <c r="X82" s="1"/>
      <c r="Y82" s="1"/>
    </row>
    <row r="83" spans="1:25" s="5" customFormat="1" x14ac:dyDescent="0.2">
      <c r="A83" s="10"/>
      <c r="B83" s="10"/>
      <c r="C83" s="59"/>
      <c r="D83" s="10"/>
      <c r="E83" s="10"/>
      <c r="F83" s="10"/>
      <c r="G83" s="1"/>
      <c r="Q83" s="1"/>
      <c r="R83" s="1"/>
      <c r="S83" s="1"/>
      <c r="T83" s="1"/>
      <c r="U83" s="1"/>
      <c r="V83" s="1"/>
      <c r="W83" s="1"/>
      <c r="X83" s="1"/>
      <c r="Y83" s="1"/>
    </row>
    <row r="84" spans="1:25" s="5" customFormat="1" x14ac:dyDescent="0.2">
      <c r="A84" s="10"/>
      <c r="B84" s="10"/>
      <c r="C84" s="59"/>
      <c r="D84" s="10"/>
      <c r="E84" s="10"/>
      <c r="F84" s="10"/>
      <c r="G84" s="1"/>
      <c r="Q84" s="1"/>
      <c r="R84" s="1"/>
      <c r="S84" s="1"/>
      <c r="T84" s="1"/>
      <c r="U84" s="1"/>
      <c r="V84" s="1"/>
      <c r="W84" s="1"/>
      <c r="X84" s="1"/>
      <c r="Y84" s="1"/>
    </row>
    <row r="85" spans="1:25" s="5" customFormat="1" x14ac:dyDescent="0.2">
      <c r="A85" s="10"/>
      <c r="B85" s="10"/>
      <c r="C85" s="59"/>
      <c r="D85" s="10"/>
      <c r="E85" s="10"/>
      <c r="F85" s="10"/>
      <c r="G85" s="1"/>
      <c r="Q85" s="1"/>
      <c r="R85" s="1"/>
      <c r="S85" s="1"/>
      <c r="T85" s="1"/>
      <c r="U85" s="1"/>
      <c r="V85" s="1"/>
      <c r="W85" s="1"/>
      <c r="X85" s="1"/>
      <c r="Y85" s="1"/>
    </row>
    <row r="86" spans="1:25" s="5" customFormat="1" x14ac:dyDescent="0.2">
      <c r="A86" s="10"/>
      <c r="B86" s="10"/>
      <c r="C86" s="59"/>
      <c r="D86" s="10"/>
      <c r="E86" s="10"/>
      <c r="F86" s="10"/>
      <c r="G86" s="1"/>
      <c r="Q86" s="1"/>
      <c r="R86" s="1"/>
      <c r="S86" s="1"/>
      <c r="T86" s="1"/>
      <c r="U86" s="1"/>
      <c r="V86" s="1"/>
      <c r="W86" s="1"/>
      <c r="X86" s="1"/>
      <c r="Y86" s="1"/>
    </row>
    <row r="87" spans="1:25" s="5" customFormat="1" x14ac:dyDescent="0.2">
      <c r="A87" s="1"/>
      <c r="B87" s="1"/>
      <c r="C87" s="67"/>
      <c r="D87" s="1"/>
      <c r="E87" s="1"/>
      <c r="F87" s="1"/>
      <c r="G87" s="1"/>
      <c r="Q87" s="1"/>
      <c r="R87" s="1"/>
      <c r="S87" s="1"/>
      <c r="T87" s="1"/>
      <c r="U87" s="1"/>
      <c r="V87" s="1"/>
      <c r="W87" s="1"/>
      <c r="X87" s="1"/>
      <c r="Y87" s="1"/>
    </row>
    <row r="88" spans="1:25" s="5" customFormat="1" x14ac:dyDescent="0.2">
      <c r="A88" s="1"/>
      <c r="B88" s="1"/>
      <c r="C88" s="67"/>
      <c r="D88" s="1"/>
      <c r="E88" s="1"/>
      <c r="F88" s="1"/>
      <c r="G88" s="1"/>
      <c r="Q88" s="1"/>
      <c r="R88" s="1"/>
      <c r="S88" s="1"/>
      <c r="T88" s="1"/>
      <c r="U88" s="1"/>
      <c r="V88" s="1"/>
      <c r="W88" s="1"/>
      <c r="X88" s="1"/>
      <c r="Y88" s="1"/>
    </row>
    <row r="89" spans="1:25" s="5" customFormat="1" x14ac:dyDescent="0.2">
      <c r="A89" s="1"/>
      <c r="B89" s="1"/>
      <c r="C89" s="67"/>
      <c r="D89" s="1"/>
      <c r="E89" s="1"/>
      <c r="F89" s="1"/>
      <c r="G89" s="1"/>
      <c r="Q89" s="1"/>
      <c r="R89" s="1"/>
      <c r="S89" s="1"/>
      <c r="T89" s="1"/>
      <c r="U89" s="1"/>
      <c r="V89" s="1"/>
      <c r="W89" s="1"/>
      <c r="X89" s="1"/>
      <c r="Y89" s="1"/>
    </row>
    <row r="90" spans="1:25" s="5" customFormat="1" x14ac:dyDescent="0.2">
      <c r="A90" s="1"/>
      <c r="B90" s="1"/>
      <c r="C90" s="67"/>
      <c r="D90" s="1"/>
      <c r="E90" s="1"/>
      <c r="F90" s="1"/>
      <c r="G90" s="1"/>
      <c r="Q90" s="1"/>
      <c r="R90" s="1"/>
      <c r="S90" s="1"/>
      <c r="T90" s="1"/>
      <c r="U90" s="1"/>
      <c r="V90" s="1"/>
      <c r="W90" s="1"/>
      <c r="X90" s="1"/>
      <c r="Y90" s="1"/>
    </row>
    <row r="91" spans="1:25" s="5" customFormat="1" x14ac:dyDescent="0.2">
      <c r="A91" s="1"/>
      <c r="B91" s="1"/>
      <c r="C91" s="67"/>
      <c r="D91" s="1"/>
      <c r="E91" s="1"/>
      <c r="F91" s="1"/>
      <c r="G91" s="1"/>
      <c r="Q91" s="1"/>
      <c r="R91" s="1"/>
      <c r="S91" s="1"/>
      <c r="T91" s="1"/>
      <c r="U91" s="1"/>
      <c r="V91" s="1"/>
      <c r="W91" s="1"/>
      <c r="X91" s="1"/>
      <c r="Y91" s="1"/>
    </row>
    <row r="92" spans="1:25" s="5" customFormat="1" x14ac:dyDescent="0.2">
      <c r="A92" s="1"/>
      <c r="B92" s="1"/>
      <c r="C92" s="67"/>
      <c r="D92" s="1"/>
      <c r="E92" s="1"/>
      <c r="F92" s="1"/>
      <c r="G92" s="1"/>
      <c r="Q92" s="1"/>
      <c r="R92" s="1"/>
      <c r="S92" s="1"/>
      <c r="T92" s="1"/>
      <c r="U92" s="1"/>
      <c r="V92" s="1"/>
      <c r="W92" s="1"/>
      <c r="X92" s="1"/>
      <c r="Y92" s="1"/>
    </row>
    <row r="93" spans="1:25" s="5" customFormat="1" x14ac:dyDescent="0.2">
      <c r="A93" s="1"/>
      <c r="B93" s="1"/>
      <c r="C93" s="67"/>
      <c r="D93" s="1"/>
      <c r="E93" s="1"/>
      <c r="F93" s="1"/>
      <c r="G93" s="1"/>
      <c r="Q93" s="1"/>
      <c r="R93" s="1"/>
      <c r="S93" s="1"/>
      <c r="T93" s="1"/>
      <c r="U93" s="1"/>
      <c r="V93" s="1"/>
      <c r="W93" s="1"/>
      <c r="X93" s="1"/>
      <c r="Y93" s="1"/>
    </row>
    <row r="94" spans="1:25" s="5" customFormat="1" x14ac:dyDescent="0.2">
      <c r="A94" s="1"/>
      <c r="B94" s="1"/>
      <c r="C94" s="67"/>
      <c r="D94" s="1"/>
      <c r="E94" s="1"/>
      <c r="F94" s="1"/>
      <c r="G94" s="1"/>
      <c r="Q94" s="1"/>
      <c r="R94" s="1"/>
      <c r="S94" s="1"/>
      <c r="T94" s="1"/>
      <c r="U94" s="1"/>
      <c r="V94" s="1"/>
      <c r="W94" s="1"/>
      <c r="X94" s="1"/>
      <c r="Y94" s="1"/>
    </row>
    <row r="95" spans="1:25" s="5" customFormat="1" x14ac:dyDescent="0.2">
      <c r="A95" s="1"/>
      <c r="B95" s="1"/>
      <c r="C95" s="67"/>
      <c r="D95" s="1"/>
      <c r="E95" s="1"/>
      <c r="F95" s="1"/>
      <c r="G95" s="1"/>
      <c r="Q95" s="1"/>
      <c r="R95" s="1"/>
      <c r="S95" s="1"/>
      <c r="T95" s="1"/>
      <c r="U95" s="1"/>
      <c r="V95" s="1"/>
      <c r="W95" s="1"/>
      <c r="X95" s="1"/>
      <c r="Y95" s="1"/>
    </row>
    <row r="96" spans="1:25" s="5" customFormat="1" x14ac:dyDescent="0.2">
      <c r="A96" s="1"/>
      <c r="B96" s="1"/>
      <c r="C96" s="67"/>
      <c r="D96" s="1"/>
      <c r="E96" s="1"/>
      <c r="F96" s="1"/>
      <c r="G96" s="1"/>
      <c r="Q96" s="1"/>
      <c r="R96" s="1"/>
      <c r="S96" s="1"/>
      <c r="T96" s="1"/>
      <c r="U96" s="1"/>
      <c r="V96" s="1"/>
      <c r="W96" s="1"/>
      <c r="X96" s="1"/>
      <c r="Y96" s="1"/>
    </row>
    <row r="97" spans="1:25" s="5" customFormat="1" x14ac:dyDescent="0.2">
      <c r="A97" s="1"/>
      <c r="B97" s="1"/>
      <c r="C97" s="67"/>
      <c r="D97" s="1"/>
      <c r="E97" s="1"/>
      <c r="F97" s="1"/>
      <c r="G97" s="1"/>
      <c r="Q97" s="1"/>
      <c r="R97" s="1"/>
      <c r="S97" s="1"/>
      <c r="T97" s="1"/>
      <c r="U97" s="1"/>
      <c r="V97" s="1"/>
      <c r="W97" s="1"/>
      <c r="X97" s="1"/>
      <c r="Y97" s="1"/>
    </row>
    <row r="98" spans="1:25" s="5" customFormat="1" x14ac:dyDescent="0.2">
      <c r="A98" s="1"/>
      <c r="B98" s="1"/>
      <c r="C98" s="67"/>
      <c r="D98" s="1"/>
      <c r="E98" s="1"/>
      <c r="F98" s="1"/>
      <c r="G98" s="1"/>
      <c r="Q98" s="1"/>
      <c r="R98" s="1"/>
      <c r="S98" s="1"/>
      <c r="T98" s="1"/>
      <c r="U98" s="1"/>
      <c r="V98" s="1"/>
      <c r="W98" s="1"/>
      <c r="X98" s="1"/>
      <c r="Y98" s="1"/>
    </row>
    <row r="99" spans="1:25" s="5" customFormat="1" x14ac:dyDescent="0.2">
      <c r="A99" s="1"/>
      <c r="B99" s="1"/>
      <c r="C99" s="67"/>
      <c r="D99" s="1"/>
      <c r="E99" s="1"/>
      <c r="F99" s="1"/>
      <c r="G99" s="1"/>
      <c r="Q99" s="1"/>
      <c r="R99" s="1"/>
      <c r="S99" s="1"/>
      <c r="T99" s="1"/>
      <c r="U99" s="1"/>
      <c r="V99" s="1"/>
      <c r="W99" s="1"/>
      <c r="X99" s="1"/>
      <c r="Y99" s="1"/>
    </row>
    <row r="100" spans="1:25" s="5" customFormat="1" x14ac:dyDescent="0.2">
      <c r="A100" s="1"/>
      <c r="B100" s="1"/>
      <c r="C100" s="67"/>
      <c r="D100" s="1"/>
      <c r="E100" s="1"/>
      <c r="F100" s="1"/>
      <c r="G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s="5" customFormat="1" x14ac:dyDescent="0.2">
      <c r="A101" s="1"/>
      <c r="B101" s="1"/>
      <c r="C101" s="67"/>
      <c r="D101" s="1"/>
      <c r="E101" s="1"/>
      <c r="F101" s="1"/>
      <c r="G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s="5" customFormat="1" x14ac:dyDescent="0.2">
      <c r="A102" s="1"/>
      <c r="B102" s="1"/>
      <c r="C102" s="67"/>
      <c r="D102" s="1"/>
      <c r="E102" s="1"/>
      <c r="F102" s="1"/>
      <c r="G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s="5" customFormat="1" x14ac:dyDescent="0.2">
      <c r="A103" s="1"/>
      <c r="B103" s="1"/>
      <c r="C103" s="67"/>
      <c r="D103" s="1"/>
      <c r="E103" s="1"/>
      <c r="F103" s="1"/>
      <c r="G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s="5" customFormat="1" x14ac:dyDescent="0.2">
      <c r="A104" s="1"/>
      <c r="B104" s="1"/>
      <c r="C104" s="67"/>
      <c r="D104" s="1"/>
      <c r="E104" s="1"/>
      <c r="F104" s="1"/>
      <c r="G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s="5" customFormat="1" x14ac:dyDescent="0.2">
      <c r="A105" s="1"/>
      <c r="B105" s="1"/>
      <c r="C105" s="67"/>
      <c r="D105" s="1"/>
      <c r="E105" s="1"/>
      <c r="F105" s="1"/>
      <c r="G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s="5" customFormat="1" x14ac:dyDescent="0.2">
      <c r="A106" s="1"/>
      <c r="B106" s="1"/>
      <c r="C106" s="67"/>
      <c r="D106" s="1"/>
      <c r="E106" s="1"/>
      <c r="F106" s="1"/>
      <c r="G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s="5" customFormat="1" x14ac:dyDescent="0.2">
      <c r="A107" s="1"/>
      <c r="B107" s="1"/>
      <c r="C107" s="67"/>
      <c r="D107" s="1"/>
      <c r="E107" s="1"/>
      <c r="F107" s="1"/>
      <c r="G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s="5" customFormat="1" x14ac:dyDescent="0.2">
      <c r="A108" s="1"/>
      <c r="B108" s="1"/>
      <c r="C108" s="67"/>
      <c r="D108" s="1"/>
      <c r="E108" s="1"/>
      <c r="F108" s="1"/>
      <c r="G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s="5" customFormat="1" x14ac:dyDescent="0.2">
      <c r="A109" s="1"/>
      <c r="B109" s="1"/>
      <c r="C109" s="67"/>
      <c r="D109" s="1"/>
      <c r="E109" s="1"/>
      <c r="F109" s="1"/>
      <c r="G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s="5" customFormat="1" x14ac:dyDescent="0.2">
      <c r="A110" s="1"/>
      <c r="B110" s="1"/>
      <c r="C110" s="67"/>
      <c r="D110" s="1"/>
      <c r="E110" s="1"/>
      <c r="F110" s="1"/>
      <c r="G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s="5" customFormat="1" x14ac:dyDescent="0.2">
      <c r="A111" s="1"/>
      <c r="B111" s="1"/>
      <c r="C111" s="67"/>
      <c r="D111" s="1"/>
      <c r="E111" s="1"/>
      <c r="F111" s="1"/>
      <c r="G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s="5" customFormat="1" x14ac:dyDescent="0.2">
      <c r="A112" s="1"/>
      <c r="B112" s="1"/>
      <c r="C112" s="67"/>
      <c r="D112" s="1"/>
      <c r="E112" s="1"/>
      <c r="F112" s="1"/>
      <c r="G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s="5" customFormat="1" x14ac:dyDescent="0.2">
      <c r="A113" s="1"/>
      <c r="B113" s="1"/>
      <c r="C113" s="67"/>
      <c r="D113" s="1"/>
      <c r="E113" s="1"/>
      <c r="F113" s="1"/>
      <c r="G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s="5" customFormat="1" x14ac:dyDescent="0.2">
      <c r="A114" s="1"/>
      <c r="B114" s="1"/>
      <c r="C114" s="67"/>
      <c r="D114" s="1"/>
      <c r="E114" s="1"/>
      <c r="F114" s="1"/>
      <c r="G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s="5" customFormat="1" x14ac:dyDescent="0.2">
      <c r="A115" s="1"/>
      <c r="B115" s="1"/>
      <c r="C115" s="67"/>
      <c r="D115" s="1"/>
      <c r="E115" s="1"/>
      <c r="F115" s="1"/>
      <c r="G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s="5" customFormat="1" x14ac:dyDescent="0.2">
      <c r="A116" s="1"/>
      <c r="B116" s="1"/>
      <c r="C116" s="67"/>
      <c r="D116" s="1"/>
      <c r="E116" s="1"/>
      <c r="F116" s="1"/>
      <c r="G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s="5" customFormat="1" x14ac:dyDescent="0.2">
      <c r="A117" s="1"/>
      <c r="B117" s="1"/>
      <c r="C117" s="67"/>
      <c r="D117" s="1"/>
      <c r="E117" s="1"/>
      <c r="F117" s="1"/>
      <c r="G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s="5" customFormat="1" x14ac:dyDescent="0.2">
      <c r="A118" s="1"/>
      <c r="B118" s="1"/>
      <c r="C118" s="67"/>
      <c r="D118" s="1"/>
      <c r="E118" s="1"/>
      <c r="F118" s="1"/>
      <c r="G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5" customFormat="1" x14ac:dyDescent="0.2">
      <c r="A119" s="1"/>
      <c r="B119" s="1"/>
      <c r="C119" s="67"/>
      <c r="D119" s="1"/>
      <c r="E119" s="1"/>
      <c r="F119" s="1"/>
      <c r="G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s="5" customFormat="1" x14ac:dyDescent="0.2">
      <c r="A120" s="1"/>
      <c r="B120" s="1"/>
      <c r="C120" s="67"/>
      <c r="D120" s="1"/>
      <c r="E120" s="1"/>
      <c r="F120" s="1"/>
      <c r="G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s="5" customFormat="1" x14ac:dyDescent="0.2">
      <c r="A121" s="1"/>
      <c r="B121" s="1"/>
      <c r="C121" s="67"/>
      <c r="D121" s="1"/>
      <c r="E121" s="1"/>
      <c r="F121" s="1"/>
      <c r="G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s="5" customFormat="1" x14ac:dyDescent="0.2">
      <c r="A122" s="1"/>
      <c r="B122" s="1"/>
      <c r="C122" s="67"/>
      <c r="D122" s="1"/>
      <c r="E122" s="1"/>
      <c r="F122" s="1"/>
      <c r="G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s="5" customFormat="1" x14ac:dyDescent="0.2">
      <c r="A123" s="1"/>
      <c r="B123" s="1"/>
      <c r="C123" s="67"/>
      <c r="D123" s="1"/>
      <c r="E123" s="1"/>
      <c r="F123" s="1"/>
      <c r="G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5" customFormat="1" x14ac:dyDescent="0.2">
      <c r="A124" s="1"/>
      <c r="B124" s="1"/>
      <c r="C124" s="67"/>
      <c r="D124" s="1"/>
      <c r="E124" s="1"/>
      <c r="F124" s="1"/>
      <c r="G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s="5" customFormat="1" x14ac:dyDescent="0.2">
      <c r="A125" s="1"/>
      <c r="B125" s="1"/>
      <c r="C125" s="67"/>
      <c r="D125" s="1"/>
      <c r="E125" s="1"/>
      <c r="F125" s="1"/>
      <c r="G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s="5" customFormat="1" x14ac:dyDescent="0.2">
      <c r="A126" s="1"/>
      <c r="B126" s="1"/>
      <c r="C126" s="67"/>
      <c r="D126" s="1"/>
      <c r="E126" s="1"/>
      <c r="F126" s="1"/>
      <c r="G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s="5" customFormat="1" x14ac:dyDescent="0.2">
      <c r="A127" s="1"/>
      <c r="B127" s="1"/>
      <c r="C127" s="67"/>
      <c r="D127" s="1"/>
      <c r="E127" s="1"/>
      <c r="F127" s="1"/>
      <c r="G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s="5" customFormat="1" x14ac:dyDescent="0.2">
      <c r="A128" s="1"/>
      <c r="B128" s="1"/>
      <c r="C128" s="67"/>
      <c r="D128" s="1"/>
      <c r="E128" s="1"/>
      <c r="F128" s="1"/>
      <c r="G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5" customFormat="1" x14ac:dyDescent="0.2">
      <c r="A129" s="1"/>
      <c r="B129" s="1"/>
      <c r="C129" s="67"/>
      <c r="D129" s="1"/>
      <c r="E129" s="1"/>
      <c r="F129" s="1"/>
      <c r="G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s="5" customFormat="1" x14ac:dyDescent="0.2">
      <c r="A130" s="1"/>
      <c r="B130" s="1"/>
      <c r="C130" s="67"/>
      <c r="D130" s="1"/>
      <c r="E130" s="1"/>
      <c r="F130" s="1"/>
      <c r="G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s="5" customFormat="1" x14ac:dyDescent="0.2">
      <c r="A131" s="1"/>
      <c r="B131" s="1"/>
      <c r="C131" s="67"/>
      <c r="D131" s="1"/>
      <c r="E131" s="1"/>
      <c r="F131" s="1"/>
      <c r="G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s="5" customFormat="1" x14ac:dyDescent="0.2">
      <c r="A132" s="1"/>
      <c r="B132" s="1"/>
      <c r="C132" s="67"/>
      <c r="D132" s="1"/>
      <c r="E132" s="1"/>
      <c r="F132" s="1"/>
      <c r="G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s="5" customFormat="1" x14ac:dyDescent="0.2">
      <c r="A133" s="1"/>
      <c r="B133" s="1"/>
      <c r="C133" s="67"/>
      <c r="D133" s="1"/>
      <c r="E133" s="1"/>
      <c r="F133" s="1"/>
      <c r="G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5" customFormat="1" x14ac:dyDescent="0.2">
      <c r="A134" s="1"/>
      <c r="B134" s="1"/>
      <c r="C134" s="67"/>
      <c r="D134" s="1"/>
      <c r="E134" s="1"/>
      <c r="F134" s="1"/>
      <c r="G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s="5" customFormat="1" x14ac:dyDescent="0.2">
      <c r="A135" s="1"/>
      <c r="B135" s="1"/>
      <c r="C135" s="67"/>
      <c r="D135" s="1"/>
      <c r="E135" s="1"/>
      <c r="F135" s="1"/>
      <c r="G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s="5" customFormat="1" x14ac:dyDescent="0.2">
      <c r="A136" s="1"/>
      <c r="B136" s="1"/>
      <c r="C136" s="67"/>
      <c r="D136" s="1"/>
      <c r="E136" s="1"/>
      <c r="F136" s="1"/>
      <c r="G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s="5" customFormat="1" x14ac:dyDescent="0.2">
      <c r="A137" s="1"/>
      <c r="B137" s="1"/>
      <c r="C137" s="67"/>
      <c r="D137" s="1"/>
      <c r="E137" s="1"/>
      <c r="F137" s="1"/>
      <c r="G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s="5" customFormat="1" x14ac:dyDescent="0.2">
      <c r="A138" s="1"/>
      <c r="B138" s="1"/>
      <c r="C138" s="67"/>
      <c r="D138" s="1"/>
      <c r="E138" s="1"/>
      <c r="F138" s="1"/>
      <c r="G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s="5" customFormat="1" x14ac:dyDescent="0.2">
      <c r="A139" s="1"/>
      <c r="B139" s="1"/>
      <c r="C139" s="67"/>
      <c r="D139" s="1"/>
      <c r="E139" s="1"/>
      <c r="F139" s="1"/>
      <c r="G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s="5" customFormat="1" x14ac:dyDescent="0.2">
      <c r="A140" s="1"/>
      <c r="B140" s="1"/>
      <c r="C140" s="67"/>
      <c r="D140" s="1"/>
      <c r="E140" s="1"/>
      <c r="F140" s="1"/>
      <c r="G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s="5" customFormat="1" x14ac:dyDescent="0.2">
      <c r="A141" s="1"/>
      <c r="B141" s="1"/>
      <c r="C141" s="67"/>
      <c r="D141" s="1"/>
      <c r="E141" s="1"/>
      <c r="F141" s="1"/>
      <c r="G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s="5" customFormat="1" x14ac:dyDescent="0.2">
      <c r="A142" s="1"/>
      <c r="B142" s="1"/>
      <c r="C142" s="67"/>
      <c r="D142" s="1"/>
      <c r="E142" s="1"/>
      <c r="F142" s="1"/>
      <c r="G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s="5" customFormat="1" x14ac:dyDescent="0.2">
      <c r="A143" s="1"/>
      <c r="B143" s="1"/>
      <c r="C143" s="67"/>
      <c r="D143" s="1"/>
      <c r="E143" s="1"/>
      <c r="F143" s="1"/>
      <c r="G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5" customFormat="1" x14ac:dyDescent="0.2">
      <c r="A144" s="1"/>
      <c r="B144" s="1"/>
      <c r="C144" s="67"/>
      <c r="D144" s="1"/>
      <c r="E144" s="1"/>
      <c r="F144" s="1"/>
      <c r="G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s="5" customFormat="1" x14ac:dyDescent="0.2">
      <c r="A145" s="1"/>
      <c r="B145" s="1"/>
      <c r="C145" s="67"/>
      <c r="D145" s="1"/>
      <c r="E145" s="1"/>
      <c r="F145" s="1"/>
      <c r="G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s="5" customFormat="1" x14ac:dyDescent="0.2">
      <c r="A146" s="1"/>
      <c r="B146" s="1"/>
      <c r="C146" s="67"/>
      <c r="D146" s="1"/>
      <c r="E146" s="1"/>
      <c r="F146" s="1"/>
      <c r="G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s="5" customFormat="1" x14ac:dyDescent="0.2">
      <c r="A147" s="1"/>
      <c r="B147" s="1"/>
      <c r="C147" s="67"/>
      <c r="D147" s="1"/>
      <c r="E147" s="1"/>
      <c r="F147" s="1"/>
      <c r="G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s="5" customFormat="1" x14ac:dyDescent="0.2">
      <c r="A148" s="1"/>
      <c r="B148" s="1"/>
      <c r="C148" s="67"/>
      <c r="D148" s="1"/>
      <c r="E148" s="1"/>
      <c r="F148" s="1"/>
      <c r="G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5" customFormat="1" x14ac:dyDescent="0.2">
      <c r="A149" s="1"/>
      <c r="B149" s="1"/>
      <c r="C149" s="67"/>
      <c r="D149" s="1"/>
      <c r="E149" s="1"/>
      <c r="F149" s="1"/>
      <c r="G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s="5" customFormat="1" x14ac:dyDescent="0.2">
      <c r="A150" s="1"/>
      <c r="B150" s="1"/>
      <c r="C150" s="67"/>
      <c r="D150" s="1"/>
      <c r="E150" s="1"/>
      <c r="F150" s="1"/>
      <c r="G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s="5" customFormat="1" x14ac:dyDescent="0.2">
      <c r="A151" s="1"/>
      <c r="B151" s="1"/>
      <c r="C151" s="67"/>
      <c r="D151" s="1"/>
      <c r="E151" s="1"/>
      <c r="F151" s="1"/>
      <c r="G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s="5" customFormat="1" x14ac:dyDescent="0.2">
      <c r="A152" s="1"/>
      <c r="B152" s="1"/>
      <c r="C152" s="67"/>
      <c r="D152" s="1"/>
      <c r="E152" s="1"/>
      <c r="F152" s="1"/>
      <c r="G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s="5" customFormat="1" x14ac:dyDescent="0.2">
      <c r="A153" s="1"/>
      <c r="B153" s="1"/>
      <c r="C153" s="67"/>
      <c r="D153" s="1"/>
      <c r="E153" s="1"/>
      <c r="F153" s="1"/>
      <c r="G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5" customFormat="1" x14ac:dyDescent="0.2">
      <c r="A154" s="1"/>
      <c r="B154" s="1"/>
      <c r="C154" s="67"/>
      <c r="D154" s="1"/>
      <c r="E154" s="1"/>
      <c r="F154" s="1"/>
      <c r="G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s="5" customFormat="1" x14ac:dyDescent="0.2">
      <c r="A155" s="1"/>
      <c r="B155" s="1"/>
      <c r="C155" s="67"/>
      <c r="D155" s="1"/>
      <c r="E155" s="1"/>
      <c r="F155" s="1"/>
      <c r="G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s="5" customFormat="1" x14ac:dyDescent="0.2">
      <c r="A156" s="1"/>
      <c r="B156" s="1"/>
      <c r="C156" s="67"/>
      <c r="D156" s="1"/>
      <c r="E156" s="1"/>
      <c r="F156" s="1"/>
      <c r="G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s="5" customFormat="1" x14ac:dyDescent="0.2">
      <c r="A157" s="1"/>
      <c r="B157" s="1"/>
      <c r="C157" s="67"/>
      <c r="D157" s="1"/>
      <c r="E157" s="1"/>
      <c r="F157" s="1"/>
      <c r="G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s="5" customFormat="1" x14ac:dyDescent="0.2">
      <c r="A158" s="1"/>
      <c r="B158" s="1"/>
      <c r="C158" s="67"/>
      <c r="D158" s="1"/>
      <c r="E158" s="1"/>
      <c r="F158" s="1"/>
      <c r="G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5" customFormat="1" x14ac:dyDescent="0.2">
      <c r="A159" s="1"/>
      <c r="B159" s="1"/>
      <c r="C159" s="67"/>
      <c r="D159" s="1"/>
      <c r="E159" s="1"/>
      <c r="F159" s="1"/>
      <c r="G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s="5" customFormat="1" x14ac:dyDescent="0.2">
      <c r="A160" s="1"/>
      <c r="B160" s="1"/>
      <c r="C160" s="67"/>
      <c r="D160" s="1"/>
      <c r="E160" s="1"/>
      <c r="F160" s="1"/>
      <c r="G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s="5" customFormat="1" x14ac:dyDescent="0.2">
      <c r="A161" s="1"/>
      <c r="B161" s="1"/>
      <c r="C161" s="67"/>
      <c r="D161" s="1"/>
      <c r="E161" s="1"/>
      <c r="F161" s="1"/>
      <c r="G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s="5" customFormat="1" x14ac:dyDescent="0.2">
      <c r="A162" s="1"/>
      <c r="B162" s="1"/>
      <c r="C162" s="67"/>
      <c r="D162" s="1"/>
      <c r="E162" s="1"/>
      <c r="F162" s="1"/>
      <c r="G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s="5" customFormat="1" x14ac:dyDescent="0.2">
      <c r="A163" s="1"/>
      <c r="B163" s="1"/>
      <c r="C163" s="67"/>
      <c r="D163" s="1"/>
      <c r="E163" s="1"/>
      <c r="F163" s="1"/>
      <c r="G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5" customFormat="1" x14ac:dyDescent="0.2">
      <c r="A164" s="1"/>
      <c r="B164" s="1"/>
      <c r="C164" s="67"/>
      <c r="D164" s="1"/>
      <c r="E164" s="1"/>
      <c r="F164" s="1"/>
      <c r="G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s="5" customFormat="1" x14ac:dyDescent="0.2">
      <c r="A165" s="1"/>
      <c r="B165" s="1"/>
      <c r="C165" s="67"/>
      <c r="D165" s="1"/>
      <c r="E165" s="1"/>
      <c r="F165" s="1"/>
      <c r="G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s="5" customFormat="1" x14ac:dyDescent="0.2">
      <c r="A166" s="1"/>
      <c r="B166" s="1"/>
      <c r="C166" s="67"/>
      <c r="D166" s="1"/>
      <c r="E166" s="1"/>
      <c r="F166" s="1"/>
      <c r="G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s="5" customFormat="1" x14ac:dyDescent="0.2">
      <c r="A167" s="1"/>
      <c r="B167" s="1"/>
      <c r="C167" s="67"/>
      <c r="D167" s="1"/>
      <c r="E167" s="1"/>
      <c r="F167" s="1"/>
      <c r="G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s="5" customFormat="1" x14ac:dyDescent="0.2">
      <c r="A168" s="1"/>
      <c r="B168" s="1"/>
      <c r="C168" s="67"/>
      <c r="D168" s="1"/>
      <c r="E168" s="1"/>
      <c r="F168" s="1"/>
      <c r="G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s="5" customFormat="1" x14ac:dyDescent="0.2">
      <c r="A169" s="1"/>
      <c r="B169" s="1"/>
      <c r="C169" s="67"/>
      <c r="D169" s="1"/>
      <c r="E169" s="1"/>
      <c r="F169" s="1"/>
      <c r="G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s="5" customFormat="1" x14ac:dyDescent="0.2">
      <c r="A170" s="1"/>
      <c r="B170" s="1"/>
      <c r="C170" s="67"/>
      <c r="D170" s="1"/>
      <c r="E170" s="1"/>
      <c r="F170" s="1"/>
      <c r="G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s="5" customFormat="1" x14ac:dyDescent="0.2">
      <c r="A171" s="1"/>
      <c r="B171" s="1"/>
      <c r="C171" s="67"/>
      <c r="D171" s="1"/>
      <c r="E171" s="1"/>
      <c r="F171" s="1"/>
      <c r="G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s="5" customFormat="1" x14ac:dyDescent="0.2">
      <c r="A172" s="1"/>
      <c r="B172" s="1"/>
      <c r="C172" s="67"/>
      <c r="D172" s="1"/>
      <c r="E172" s="1"/>
      <c r="F172" s="1"/>
      <c r="G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s="5" customFormat="1" x14ac:dyDescent="0.2">
      <c r="A173" s="1"/>
      <c r="B173" s="1"/>
      <c r="C173" s="67"/>
      <c r="D173" s="1"/>
      <c r="E173" s="1"/>
      <c r="F173" s="1"/>
      <c r="G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5" customFormat="1" x14ac:dyDescent="0.2">
      <c r="A174" s="1"/>
      <c r="B174" s="1"/>
      <c r="C174" s="67"/>
      <c r="D174" s="1"/>
      <c r="E174" s="1"/>
      <c r="F174" s="1"/>
      <c r="G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s="5" customFormat="1" x14ac:dyDescent="0.2">
      <c r="A175" s="1"/>
      <c r="B175" s="1"/>
      <c r="C175" s="67"/>
      <c r="D175" s="1"/>
      <c r="E175" s="1"/>
      <c r="F175" s="1"/>
      <c r="G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s="5" customFormat="1" x14ac:dyDescent="0.2">
      <c r="A176" s="1"/>
      <c r="B176" s="1"/>
      <c r="C176" s="67"/>
      <c r="D176" s="1"/>
      <c r="E176" s="1"/>
      <c r="F176" s="1"/>
      <c r="G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s="5" customFormat="1" x14ac:dyDescent="0.2">
      <c r="A177" s="1"/>
      <c r="B177" s="1"/>
      <c r="C177" s="67"/>
      <c r="D177" s="1"/>
      <c r="E177" s="1"/>
      <c r="F177" s="1"/>
      <c r="G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s="5" customFormat="1" x14ac:dyDescent="0.2">
      <c r="A178" s="1"/>
      <c r="B178" s="1"/>
      <c r="C178" s="67"/>
      <c r="D178" s="1"/>
      <c r="E178" s="1"/>
      <c r="F178" s="1"/>
      <c r="G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5" customFormat="1" x14ac:dyDescent="0.2">
      <c r="A179" s="1"/>
      <c r="B179" s="1"/>
      <c r="C179" s="67"/>
      <c r="D179" s="1"/>
      <c r="E179" s="1"/>
      <c r="F179" s="1"/>
      <c r="G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s="5" customFormat="1" x14ac:dyDescent="0.2">
      <c r="A180" s="1"/>
      <c r="B180" s="1"/>
      <c r="C180" s="67"/>
      <c r="D180" s="1"/>
      <c r="E180" s="1"/>
      <c r="F180" s="1"/>
      <c r="G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s="5" customFormat="1" x14ac:dyDescent="0.2">
      <c r="A181" s="1"/>
      <c r="B181" s="1"/>
      <c r="C181" s="67"/>
      <c r="D181" s="1"/>
      <c r="E181" s="1"/>
      <c r="F181" s="1"/>
      <c r="G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s="5" customFormat="1" x14ac:dyDescent="0.2">
      <c r="A182" s="1"/>
      <c r="B182" s="1"/>
      <c r="C182" s="67"/>
      <c r="D182" s="1"/>
      <c r="E182" s="1"/>
      <c r="F182" s="1"/>
      <c r="G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s="5" customFormat="1" x14ac:dyDescent="0.2">
      <c r="A183" s="1"/>
      <c r="B183" s="1"/>
      <c r="C183" s="67"/>
      <c r="D183" s="1"/>
      <c r="E183" s="1"/>
      <c r="F183" s="1"/>
      <c r="G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5" customFormat="1" x14ac:dyDescent="0.2">
      <c r="A184" s="1"/>
      <c r="B184" s="1"/>
      <c r="C184" s="67"/>
      <c r="D184" s="1"/>
      <c r="E184" s="1"/>
      <c r="F184" s="1"/>
      <c r="G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s="5" customFormat="1" x14ac:dyDescent="0.2">
      <c r="A185" s="1"/>
      <c r="B185" s="1"/>
      <c r="C185" s="67"/>
      <c r="D185" s="1"/>
      <c r="E185" s="1"/>
      <c r="F185" s="1"/>
      <c r="G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s="5" customFormat="1" x14ac:dyDescent="0.2">
      <c r="A186" s="1"/>
      <c r="B186" s="1"/>
      <c r="C186" s="67"/>
      <c r="D186" s="1"/>
      <c r="E186" s="1"/>
      <c r="F186" s="1"/>
      <c r="G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s="5" customFormat="1" x14ac:dyDescent="0.2">
      <c r="A187" s="1"/>
      <c r="B187" s="1"/>
      <c r="C187" s="67"/>
      <c r="D187" s="1"/>
      <c r="E187" s="1"/>
      <c r="F187" s="1"/>
      <c r="G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s="5" customFormat="1" x14ac:dyDescent="0.2">
      <c r="A188" s="1"/>
      <c r="B188" s="1"/>
      <c r="C188" s="67"/>
      <c r="D188" s="1"/>
      <c r="E188" s="1"/>
      <c r="F188" s="1"/>
      <c r="G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5" customFormat="1" x14ac:dyDescent="0.2">
      <c r="A189" s="1"/>
      <c r="B189" s="1"/>
      <c r="C189" s="67"/>
      <c r="D189" s="1"/>
      <c r="E189" s="1"/>
      <c r="F189" s="1"/>
      <c r="G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s="5" customFormat="1" x14ac:dyDescent="0.2">
      <c r="A190" s="1"/>
      <c r="B190" s="1"/>
      <c r="C190" s="67"/>
      <c r="D190" s="1"/>
      <c r="E190" s="1"/>
      <c r="F190" s="1"/>
      <c r="G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s="5" customFormat="1" x14ac:dyDescent="0.2">
      <c r="A191" s="1"/>
      <c r="B191" s="1"/>
      <c r="C191" s="67"/>
      <c r="D191" s="1"/>
      <c r="E191" s="1"/>
      <c r="F191" s="1"/>
      <c r="G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s="5" customFormat="1" x14ac:dyDescent="0.2">
      <c r="A192" s="1"/>
      <c r="B192" s="1"/>
      <c r="C192" s="67"/>
      <c r="D192" s="1"/>
      <c r="E192" s="1"/>
      <c r="F192" s="1"/>
      <c r="G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s="5" customFormat="1" x14ac:dyDescent="0.2">
      <c r="A193" s="1"/>
      <c r="B193" s="1"/>
      <c r="C193" s="67"/>
      <c r="D193" s="1"/>
      <c r="E193" s="1"/>
      <c r="F193" s="1"/>
      <c r="G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5" customFormat="1" x14ac:dyDescent="0.2">
      <c r="A194" s="1"/>
      <c r="B194" s="1"/>
      <c r="C194" s="67"/>
      <c r="D194" s="1"/>
      <c r="E194" s="1"/>
      <c r="F194" s="1"/>
      <c r="G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s="5" customFormat="1" x14ac:dyDescent="0.2">
      <c r="A195" s="1"/>
      <c r="B195" s="1"/>
      <c r="C195" s="67"/>
      <c r="D195" s="1"/>
      <c r="E195" s="1"/>
      <c r="F195" s="1"/>
      <c r="G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s="5" customFormat="1" x14ac:dyDescent="0.2">
      <c r="A196" s="1"/>
      <c r="B196" s="1"/>
      <c r="C196" s="67"/>
      <c r="D196" s="1"/>
      <c r="E196" s="1"/>
      <c r="F196" s="1"/>
      <c r="G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s="5" customFormat="1" x14ac:dyDescent="0.2">
      <c r="A197" s="1"/>
      <c r="B197" s="1"/>
      <c r="C197" s="67"/>
      <c r="D197" s="1"/>
      <c r="E197" s="1"/>
      <c r="F197" s="1"/>
      <c r="G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s="5" customFormat="1" x14ac:dyDescent="0.2">
      <c r="A198" s="1"/>
      <c r="B198" s="1"/>
      <c r="C198" s="67"/>
      <c r="D198" s="1"/>
      <c r="E198" s="1"/>
      <c r="F198" s="1"/>
      <c r="G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s="5" customFormat="1" x14ac:dyDescent="0.2">
      <c r="A199" s="1"/>
      <c r="B199" s="1"/>
      <c r="C199" s="67"/>
      <c r="D199" s="1"/>
      <c r="E199" s="1"/>
      <c r="F199" s="1"/>
      <c r="G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s="5" customFormat="1" x14ac:dyDescent="0.2">
      <c r="A200" s="1"/>
      <c r="B200" s="1"/>
      <c r="C200" s="67"/>
      <c r="D200" s="1"/>
      <c r="E200" s="1"/>
      <c r="F200" s="1"/>
      <c r="G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s="5" customFormat="1" x14ac:dyDescent="0.2">
      <c r="A201" s="1"/>
      <c r="B201" s="1"/>
      <c r="C201" s="67"/>
      <c r="D201" s="1"/>
      <c r="E201" s="1"/>
      <c r="F201" s="1"/>
      <c r="G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s="5" customFormat="1" x14ac:dyDescent="0.2">
      <c r="A202" s="1"/>
      <c r="B202" s="1"/>
      <c r="C202" s="67"/>
      <c r="D202" s="1"/>
      <c r="E202" s="1"/>
      <c r="F202" s="1"/>
      <c r="G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s="5" customFormat="1" x14ac:dyDescent="0.2">
      <c r="A203" s="1"/>
      <c r="B203" s="1"/>
      <c r="C203" s="67"/>
      <c r="D203" s="1"/>
      <c r="E203" s="1"/>
      <c r="F203" s="1"/>
      <c r="G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s="5" customFormat="1" x14ac:dyDescent="0.2">
      <c r="A204" s="1"/>
      <c r="B204" s="1"/>
      <c r="C204" s="67"/>
      <c r="D204" s="1"/>
      <c r="E204" s="1"/>
      <c r="F204" s="1"/>
      <c r="G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s="5" customFormat="1" x14ac:dyDescent="0.2">
      <c r="A205" s="1"/>
      <c r="B205" s="1"/>
      <c r="C205" s="67"/>
      <c r="D205" s="1"/>
      <c r="E205" s="1"/>
      <c r="F205" s="1"/>
      <c r="G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s="5" customFormat="1" x14ac:dyDescent="0.2">
      <c r="A206" s="1"/>
      <c r="B206" s="1"/>
      <c r="C206" s="67"/>
      <c r="D206" s="1"/>
      <c r="E206" s="1"/>
      <c r="F206" s="1"/>
      <c r="G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s="5" customFormat="1" x14ac:dyDescent="0.2">
      <c r="A207" s="1"/>
      <c r="B207" s="1"/>
      <c r="C207" s="67"/>
      <c r="D207" s="1"/>
      <c r="E207" s="1"/>
      <c r="F207" s="1"/>
      <c r="G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s="5" customFormat="1" x14ac:dyDescent="0.2">
      <c r="A208" s="1"/>
      <c r="B208" s="1"/>
      <c r="C208" s="67"/>
      <c r="D208" s="1"/>
      <c r="E208" s="1"/>
      <c r="F208" s="1"/>
      <c r="G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s="5" customFormat="1" x14ac:dyDescent="0.2">
      <c r="A209" s="1"/>
      <c r="B209" s="1"/>
      <c r="C209" s="67"/>
      <c r="D209" s="1"/>
      <c r="E209" s="1"/>
      <c r="F209" s="1"/>
      <c r="G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s="5" customFormat="1" x14ac:dyDescent="0.2">
      <c r="A210" s="1"/>
      <c r="B210" s="1"/>
      <c r="C210" s="67"/>
      <c r="D210" s="1"/>
      <c r="E210" s="1"/>
      <c r="F210" s="1"/>
      <c r="G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s="5" customFormat="1" x14ac:dyDescent="0.2">
      <c r="A211" s="1"/>
      <c r="B211" s="1"/>
      <c r="C211" s="67"/>
      <c r="D211" s="1"/>
      <c r="E211" s="1"/>
      <c r="F211" s="1"/>
      <c r="G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s="5" customFormat="1" x14ac:dyDescent="0.2">
      <c r="A212" s="1"/>
      <c r="B212" s="1"/>
      <c r="C212" s="67"/>
      <c r="D212" s="1"/>
      <c r="E212" s="1"/>
      <c r="F212" s="1"/>
      <c r="G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s="5" customFormat="1" x14ac:dyDescent="0.2">
      <c r="A213" s="1"/>
      <c r="B213" s="1"/>
      <c r="C213" s="67"/>
      <c r="D213" s="1"/>
      <c r="E213" s="1"/>
      <c r="F213" s="1"/>
      <c r="G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s="5" customFormat="1" x14ac:dyDescent="0.2">
      <c r="A214" s="1"/>
      <c r="B214" s="1"/>
      <c r="C214" s="67"/>
      <c r="D214" s="1"/>
      <c r="E214" s="1"/>
      <c r="F214" s="1"/>
      <c r="G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s="5" customFormat="1" x14ac:dyDescent="0.2">
      <c r="A215" s="1"/>
      <c r="B215" s="1"/>
      <c r="C215" s="67"/>
      <c r="D215" s="1"/>
      <c r="E215" s="1"/>
      <c r="F215" s="1"/>
      <c r="G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s="5" customFormat="1" x14ac:dyDescent="0.2">
      <c r="A216" s="1"/>
      <c r="B216" s="1"/>
      <c r="C216" s="67"/>
      <c r="D216" s="1"/>
      <c r="E216" s="1"/>
      <c r="F216" s="1"/>
      <c r="G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s="5" customFormat="1" x14ac:dyDescent="0.2">
      <c r="A217" s="1"/>
      <c r="B217" s="1"/>
      <c r="C217" s="67"/>
      <c r="D217" s="1"/>
      <c r="E217" s="1"/>
      <c r="F217" s="1"/>
      <c r="G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s="5" customFormat="1" x14ac:dyDescent="0.2">
      <c r="A218" s="1"/>
      <c r="B218" s="1"/>
      <c r="C218" s="67"/>
      <c r="D218" s="1"/>
      <c r="E218" s="1"/>
      <c r="F218" s="1"/>
      <c r="G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s="5" customFormat="1" x14ac:dyDescent="0.2">
      <c r="A219" s="1"/>
      <c r="B219" s="1"/>
      <c r="C219" s="67"/>
      <c r="D219" s="1"/>
      <c r="E219" s="1"/>
      <c r="F219" s="1"/>
      <c r="G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s="5" customFormat="1" x14ac:dyDescent="0.2">
      <c r="A220" s="1"/>
      <c r="B220" s="1"/>
      <c r="C220" s="67"/>
      <c r="D220" s="1"/>
      <c r="E220" s="1"/>
      <c r="F220" s="1"/>
      <c r="G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s="5" customFormat="1" x14ac:dyDescent="0.2">
      <c r="A221" s="1"/>
      <c r="B221" s="1"/>
      <c r="C221" s="67"/>
      <c r="D221" s="1"/>
      <c r="E221" s="1"/>
      <c r="F221" s="1"/>
      <c r="G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s="5" customFormat="1" x14ac:dyDescent="0.2">
      <c r="A222" s="1"/>
      <c r="B222" s="1"/>
      <c r="C222" s="67"/>
      <c r="D222" s="1"/>
      <c r="E222" s="1"/>
      <c r="F222" s="1"/>
      <c r="G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s="5" customFormat="1" x14ac:dyDescent="0.2">
      <c r="A223" s="1"/>
      <c r="B223" s="1"/>
      <c r="C223" s="67"/>
      <c r="D223" s="1"/>
      <c r="E223" s="1"/>
      <c r="F223" s="1"/>
      <c r="G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s="5" customFormat="1" x14ac:dyDescent="0.2">
      <c r="A224" s="1"/>
      <c r="B224" s="1"/>
      <c r="C224" s="67"/>
      <c r="D224" s="1"/>
      <c r="E224" s="1"/>
      <c r="F224" s="1"/>
      <c r="G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s="5" customFormat="1" x14ac:dyDescent="0.2">
      <c r="A225" s="1"/>
      <c r="B225" s="1"/>
      <c r="C225" s="67"/>
      <c r="D225" s="1"/>
      <c r="E225" s="1"/>
      <c r="F225" s="1"/>
      <c r="G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s="5" customFormat="1" x14ac:dyDescent="0.2">
      <c r="A226" s="1"/>
      <c r="B226" s="1"/>
      <c r="C226" s="67"/>
      <c r="D226" s="1"/>
      <c r="E226" s="1"/>
      <c r="F226" s="1"/>
      <c r="G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s="5" customFormat="1" x14ac:dyDescent="0.2">
      <c r="A227" s="1"/>
      <c r="B227" s="1"/>
      <c r="C227" s="67"/>
      <c r="D227" s="1"/>
      <c r="E227" s="1"/>
      <c r="F227" s="1"/>
      <c r="G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s="5" customFormat="1" x14ac:dyDescent="0.2">
      <c r="A228" s="1"/>
      <c r="B228" s="1"/>
      <c r="C228" s="67"/>
      <c r="D228" s="1"/>
      <c r="E228" s="1"/>
      <c r="F228" s="1"/>
      <c r="G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s="5" customFormat="1" x14ac:dyDescent="0.2">
      <c r="A229" s="1"/>
      <c r="B229" s="1"/>
      <c r="C229" s="67"/>
      <c r="D229" s="1"/>
      <c r="E229" s="1"/>
      <c r="F229" s="1"/>
      <c r="G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s="5" customFormat="1" x14ac:dyDescent="0.2">
      <c r="A230" s="1"/>
      <c r="B230" s="1"/>
      <c r="C230" s="67"/>
      <c r="D230" s="1"/>
      <c r="E230" s="1"/>
      <c r="F230" s="1"/>
      <c r="G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s="5" customFormat="1" x14ac:dyDescent="0.2">
      <c r="A231" s="1"/>
      <c r="B231" s="1"/>
      <c r="C231" s="67"/>
      <c r="D231" s="1"/>
      <c r="E231" s="1"/>
      <c r="F231" s="1"/>
      <c r="G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s="5" customFormat="1" x14ac:dyDescent="0.2">
      <c r="A232" s="1"/>
      <c r="B232" s="1"/>
      <c r="C232" s="67"/>
      <c r="D232" s="1"/>
      <c r="E232" s="1"/>
      <c r="F232" s="1"/>
      <c r="G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s="5" customFormat="1" x14ac:dyDescent="0.2">
      <c r="A233" s="1"/>
      <c r="B233" s="1"/>
      <c r="C233" s="67"/>
      <c r="D233" s="1"/>
      <c r="E233" s="1"/>
      <c r="F233" s="1"/>
      <c r="G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s="5" customFormat="1" x14ac:dyDescent="0.2">
      <c r="A234" s="1"/>
      <c r="B234" s="1"/>
      <c r="C234" s="67"/>
      <c r="D234" s="1"/>
      <c r="E234" s="1"/>
      <c r="F234" s="1"/>
      <c r="G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s="5" customFormat="1" x14ac:dyDescent="0.2">
      <c r="A235" s="1"/>
      <c r="B235" s="1"/>
      <c r="C235" s="67"/>
      <c r="D235" s="1"/>
      <c r="E235" s="1"/>
      <c r="F235" s="1"/>
      <c r="G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s="5" customFormat="1" x14ac:dyDescent="0.2">
      <c r="A236" s="1"/>
      <c r="B236" s="1"/>
      <c r="C236" s="67"/>
      <c r="D236" s="1"/>
      <c r="E236" s="1"/>
      <c r="F236" s="1"/>
      <c r="G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s="5" customFormat="1" x14ac:dyDescent="0.2">
      <c r="A237" s="1"/>
      <c r="B237" s="1"/>
      <c r="C237" s="67"/>
      <c r="D237" s="1"/>
      <c r="E237" s="1"/>
      <c r="F237" s="1"/>
      <c r="G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s="5" customFormat="1" x14ac:dyDescent="0.2">
      <c r="A238" s="1"/>
      <c r="B238" s="1"/>
      <c r="C238" s="67"/>
      <c r="D238" s="1"/>
      <c r="E238" s="1"/>
      <c r="F238" s="1"/>
      <c r="G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s="5" customFormat="1" x14ac:dyDescent="0.2">
      <c r="A239" s="1"/>
      <c r="B239" s="1"/>
      <c r="C239" s="67"/>
      <c r="D239" s="1"/>
      <c r="E239" s="1"/>
      <c r="F239" s="1"/>
      <c r="G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s="5" customFormat="1" x14ac:dyDescent="0.2">
      <c r="A240" s="1"/>
      <c r="B240" s="1"/>
      <c r="C240" s="67"/>
      <c r="D240" s="1"/>
      <c r="E240" s="1"/>
      <c r="F240" s="1"/>
      <c r="G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s="5" customFormat="1" x14ac:dyDescent="0.2">
      <c r="A241" s="1"/>
      <c r="B241" s="1"/>
      <c r="C241" s="67"/>
      <c r="D241" s="1"/>
      <c r="E241" s="1"/>
      <c r="F241" s="1"/>
      <c r="G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s="5" customFormat="1" x14ac:dyDescent="0.2">
      <c r="A242" s="1"/>
      <c r="B242" s="1"/>
      <c r="C242" s="67"/>
      <c r="D242" s="1"/>
      <c r="E242" s="1"/>
      <c r="F242" s="1"/>
      <c r="G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s="5" customFormat="1" x14ac:dyDescent="0.2">
      <c r="A243" s="1"/>
      <c r="B243" s="1"/>
      <c r="C243" s="67"/>
      <c r="D243" s="1"/>
      <c r="E243" s="1"/>
      <c r="F243" s="1"/>
      <c r="G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s="5" customFormat="1" x14ac:dyDescent="0.2">
      <c r="A244" s="1"/>
      <c r="B244" s="1"/>
      <c r="C244" s="67"/>
      <c r="D244" s="1"/>
      <c r="E244" s="1"/>
      <c r="F244" s="1"/>
      <c r="G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s="5" customFormat="1" x14ac:dyDescent="0.2">
      <c r="A245" s="1"/>
      <c r="B245" s="1"/>
      <c r="C245" s="67"/>
      <c r="D245" s="1"/>
      <c r="E245" s="1"/>
      <c r="F245" s="1"/>
      <c r="G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s="5" customFormat="1" x14ac:dyDescent="0.2">
      <c r="A246" s="1"/>
      <c r="B246" s="1"/>
      <c r="C246" s="67"/>
      <c r="D246" s="1"/>
      <c r="E246" s="1"/>
      <c r="F246" s="1"/>
      <c r="G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s="5" customFormat="1" x14ac:dyDescent="0.2">
      <c r="A247" s="1"/>
      <c r="B247" s="1"/>
      <c r="C247" s="67"/>
      <c r="D247" s="1"/>
      <c r="E247" s="1"/>
      <c r="F247" s="1"/>
      <c r="G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s="5" customFormat="1" x14ac:dyDescent="0.2">
      <c r="A248" s="1"/>
      <c r="B248" s="1"/>
      <c r="C248" s="67"/>
      <c r="D248" s="1"/>
      <c r="E248" s="1"/>
      <c r="F248" s="1"/>
      <c r="G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s="5" customFormat="1" x14ac:dyDescent="0.2">
      <c r="A249" s="1"/>
      <c r="B249" s="1"/>
      <c r="C249" s="67"/>
      <c r="D249" s="1"/>
      <c r="E249" s="1"/>
      <c r="F249" s="1"/>
      <c r="G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s="5" customFormat="1" x14ac:dyDescent="0.2">
      <c r="A250" s="1"/>
      <c r="B250" s="1"/>
      <c r="C250" s="67"/>
      <c r="D250" s="1"/>
      <c r="E250" s="1"/>
      <c r="F250" s="1"/>
      <c r="G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s="5" customFormat="1" x14ac:dyDescent="0.2">
      <c r="A251" s="1"/>
      <c r="B251" s="1"/>
      <c r="C251" s="67"/>
      <c r="D251" s="1"/>
      <c r="E251" s="1"/>
      <c r="F251" s="1"/>
      <c r="G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s="5" customFormat="1" x14ac:dyDescent="0.2">
      <c r="A252" s="1"/>
      <c r="B252" s="1"/>
      <c r="C252" s="67"/>
      <c r="D252" s="1"/>
      <c r="E252" s="1"/>
      <c r="F252" s="1"/>
      <c r="G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s="5" customFormat="1" x14ac:dyDescent="0.2">
      <c r="A253" s="1"/>
      <c r="B253" s="1"/>
      <c r="C253" s="67"/>
      <c r="D253" s="1"/>
      <c r="E253" s="1"/>
      <c r="F253" s="1"/>
      <c r="G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s="5" customFormat="1" x14ac:dyDescent="0.2">
      <c r="A254" s="1"/>
      <c r="B254" s="1"/>
      <c r="C254" s="67"/>
      <c r="D254" s="1"/>
      <c r="E254" s="1"/>
      <c r="F254" s="1"/>
      <c r="G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s="5" customFormat="1" x14ac:dyDescent="0.2">
      <c r="A255" s="1"/>
      <c r="B255" s="1"/>
      <c r="C255" s="67"/>
      <c r="D255" s="1"/>
      <c r="E255" s="1"/>
      <c r="F255" s="1"/>
      <c r="G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s="5" customFormat="1" x14ac:dyDescent="0.2">
      <c r="A256" s="1"/>
      <c r="B256" s="1"/>
      <c r="C256" s="67"/>
      <c r="D256" s="1"/>
      <c r="E256" s="1"/>
      <c r="F256" s="1"/>
      <c r="G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s="5" customFormat="1" x14ac:dyDescent="0.2">
      <c r="A257" s="1"/>
      <c r="B257" s="1"/>
      <c r="C257" s="67"/>
      <c r="D257" s="1"/>
      <c r="E257" s="1"/>
      <c r="F257" s="1"/>
      <c r="G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s="5" customFormat="1" x14ac:dyDescent="0.2">
      <c r="A258" s="1"/>
      <c r="B258" s="1"/>
      <c r="C258" s="67"/>
      <c r="D258" s="1"/>
      <c r="E258" s="1"/>
      <c r="F258" s="1"/>
      <c r="G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s="5" customFormat="1" x14ac:dyDescent="0.2">
      <c r="A259" s="1"/>
      <c r="B259" s="1"/>
      <c r="C259" s="67"/>
      <c r="D259" s="1"/>
      <c r="E259" s="1"/>
      <c r="F259" s="1"/>
      <c r="G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s="5" customFormat="1" x14ac:dyDescent="0.2">
      <c r="A260" s="1"/>
      <c r="B260" s="1"/>
      <c r="C260" s="67"/>
      <c r="D260" s="1"/>
      <c r="E260" s="1"/>
      <c r="F260" s="1"/>
      <c r="G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s="5" customFormat="1" x14ac:dyDescent="0.2">
      <c r="A261" s="1"/>
      <c r="B261" s="1"/>
      <c r="C261" s="67"/>
      <c r="D261" s="1"/>
      <c r="E261" s="1"/>
      <c r="F261" s="1"/>
      <c r="G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s="5" customFormat="1" x14ac:dyDescent="0.2">
      <c r="A262" s="1"/>
      <c r="B262" s="1"/>
      <c r="C262" s="67"/>
      <c r="D262" s="1"/>
      <c r="E262" s="1"/>
      <c r="F262" s="1"/>
      <c r="G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s="5" customFormat="1" x14ac:dyDescent="0.2">
      <c r="A263" s="1"/>
      <c r="B263" s="1"/>
      <c r="C263" s="67"/>
      <c r="D263" s="1"/>
      <c r="E263" s="1"/>
      <c r="F263" s="1"/>
      <c r="G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s="5" customFormat="1" x14ac:dyDescent="0.2">
      <c r="A264" s="1"/>
      <c r="B264" s="1"/>
      <c r="C264" s="67"/>
      <c r="D264" s="1"/>
      <c r="E264" s="1"/>
      <c r="F264" s="1"/>
      <c r="G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s="5" customFormat="1" x14ac:dyDescent="0.2">
      <c r="A265" s="1"/>
      <c r="B265" s="1"/>
      <c r="C265" s="67"/>
      <c r="D265" s="1"/>
      <c r="E265" s="1"/>
      <c r="F265" s="1"/>
      <c r="G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s="5" customFormat="1" x14ac:dyDescent="0.2">
      <c r="A266" s="1"/>
      <c r="B266" s="1"/>
      <c r="C266" s="67"/>
      <c r="D266" s="1"/>
      <c r="E266" s="1"/>
      <c r="F266" s="1"/>
      <c r="G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s="5" customFormat="1" x14ac:dyDescent="0.2">
      <c r="A267" s="1"/>
      <c r="B267" s="1"/>
      <c r="C267" s="67"/>
      <c r="D267" s="1"/>
      <c r="E267" s="1"/>
      <c r="F267" s="1"/>
      <c r="G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s="5" customFormat="1" x14ac:dyDescent="0.2">
      <c r="A268" s="1"/>
      <c r="B268" s="1"/>
      <c r="C268" s="67"/>
      <c r="D268" s="1"/>
      <c r="E268" s="1"/>
      <c r="F268" s="1"/>
      <c r="G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s="5" customFormat="1" x14ac:dyDescent="0.2">
      <c r="A269" s="1"/>
      <c r="B269" s="1"/>
      <c r="C269" s="67"/>
      <c r="D269" s="1"/>
      <c r="E269" s="1"/>
      <c r="F269" s="1"/>
      <c r="G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s="5" customFormat="1" x14ac:dyDescent="0.2">
      <c r="A270" s="1"/>
      <c r="B270" s="1"/>
      <c r="C270" s="67"/>
      <c r="D270" s="1"/>
      <c r="E270" s="1"/>
      <c r="F270" s="1"/>
      <c r="G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s="5" customFormat="1" x14ac:dyDescent="0.2">
      <c r="A271" s="1"/>
      <c r="B271" s="1"/>
      <c r="C271" s="67"/>
      <c r="D271" s="1"/>
      <c r="E271" s="1"/>
      <c r="F271" s="1"/>
      <c r="G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s="5" customFormat="1" x14ac:dyDescent="0.2">
      <c r="A272" s="1"/>
      <c r="B272" s="1"/>
      <c r="C272" s="67"/>
      <c r="D272" s="1"/>
      <c r="E272" s="1"/>
      <c r="F272" s="1"/>
      <c r="G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s="5" customFormat="1" x14ac:dyDescent="0.2">
      <c r="A273" s="1"/>
      <c r="B273" s="1"/>
      <c r="C273" s="67"/>
      <c r="D273" s="1"/>
      <c r="E273" s="1"/>
      <c r="F273" s="1"/>
      <c r="G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s="5" customFormat="1" x14ac:dyDescent="0.2">
      <c r="A274" s="1"/>
      <c r="B274" s="1"/>
      <c r="C274" s="67"/>
      <c r="D274" s="1"/>
      <c r="E274" s="1"/>
      <c r="F274" s="1"/>
      <c r="G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s="5" customFormat="1" x14ac:dyDescent="0.2">
      <c r="A275" s="1"/>
      <c r="B275" s="1"/>
      <c r="C275" s="67"/>
      <c r="D275" s="1"/>
      <c r="E275" s="1"/>
      <c r="F275" s="1"/>
      <c r="G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s="5" customFormat="1" x14ac:dyDescent="0.2">
      <c r="A276" s="1"/>
      <c r="B276" s="1"/>
      <c r="C276" s="67"/>
      <c r="D276" s="1"/>
      <c r="E276" s="1"/>
      <c r="F276" s="1"/>
      <c r="G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s="5" customFormat="1" x14ac:dyDescent="0.2">
      <c r="A277" s="1"/>
      <c r="B277" s="1"/>
      <c r="C277" s="67"/>
      <c r="D277" s="1"/>
      <c r="E277" s="1"/>
      <c r="F277" s="1"/>
      <c r="G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s="5" customFormat="1" x14ac:dyDescent="0.2">
      <c r="A278" s="1"/>
      <c r="B278" s="1"/>
      <c r="C278" s="67"/>
      <c r="D278" s="1"/>
      <c r="E278" s="1"/>
      <c r="F278" s="1"/>
      <c r="G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s="5" customFormat="1" x14ac:dyDescent="0.2">
      <c r="A279" s="1"/>
      <c r="B279" s="1"/>
      <c r="C279" s="67"/>
      <c r="D279" s="1"/>
      <c r="E279" s="1"/>
      <c r="F279" s="1"/>
      <c r="G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s="5" customFormat="1" x14ac:dyDescent="0.2">
      <c r="A280" s="1"/>
      <c r="B280" s="1"/>
      <c r="C280" s="67"/>
      <c r="D280" s="1"/>
      <c r="E280" s="1"/>
      <c r="F280" s="1"/>
      <c r="G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s="5" customFormat="1" x14ac:dyDescent="0.2">
      <c r="A281" s="1"/>
      <c r="B281" s="1"/>
      <c r="C281" s="67"/>
      <c r="D281" s="1"/>
      <c r="E281" s="1"/>
      <c r="F281" s="1"/>
      <c r="G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s="5" customFormat="1" x14ac:dyDescent="0.2">
      <c r="A282" s="1"/>
      <c r="B282" s="1"/>
      <c r="C282" s="67"/>
      <c r="D282" s="1"/>
      <c r="E282" s="1"/>
      <c r="F282" s="1"/>
      <c r="G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s="5" customFormat="1" x14ac:dyDescent="0.2">
      <c r="A283" s="1"/>
      <c r="B283" s="1"/>
      <c r="C283" s="67"/>
      <c r="D283" s="1"/>
      <c r="E283" s="1"/>
      <c r="F283" s="1"/>
      <c r="G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s="5" customFormat="1" x14ac:dyDescent="0.2">
      <c r="A284" s="1"/>
      <c r="B284" s="1"/>
      <c r="C284" s="67"/>
      <c r="D284" s="1"/>
      <c r="E284" s="1"/>
      <c r="F284" s="1"/>
      <c r="G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s="5" customFormat="1" x14ac:dyDescent="0.2">
      <c r="A285" s="1"/>
      <c r="B285" s="1"/>
      <c r="C285" s="67"/>
      <c r="D285" s="1"/>
      <c r="E285" s="1"/>
      <c r="F285" s="1"/>
      <c r="G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s="5" customFormat="1" x14ac:dyDescent="0.2">
      <c r="A286" s="1"/>
      <c r="B286" s="1"/>
      <c r="C286" s="67"/>
      <c r="D286" s="1"/>
      <c r="E286" s="1"/>
      <c r="F286" s="1"/>
      <c r="G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s="5" customFormat="1" x14ac:dyDescent="0.2">
      <c r="A287" s="1"/>
      <c r="B287" s="1"/>
      <c r="C287" s="67"/>
      <c r="D287" s="1"/>
      <c r="E287" s="1"/>
      <c r="F287" s="1"/>
      <c r="G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s="5" customFormat="1" x14ac:dyDescent="0.2">
      <c r="A288" s="1"/>
      <c r="B288" s="1"/>
      <c r="C288" s="67"/>
      <c r="D288" s="1"/>
      <c r="E288" s="1"/>
      <c r="F288" s="1"/>
      <c r="G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s="5" customFormat="1" x14ac:dyDescent="0.2">
      <c r="A289" s="1"/>
      <c r="B289" s="1"/>
      <c r="C289" s="67"/>
      <c r="D289" s="1"/>
      <c r="E289" s="1"/>
      <c r="F289" s="1"/>
      <c r="G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s="5" customFormat="1" x14ac:dyDescent="0.2">
      <c r="A290" s="1"/>
      <c r="B290" s="1"/>
      <c r="C290" s="67"/>
      <c r="D290" s="1"/>
      <c r="E290" s="1"/>
      <c r="F290" s="1"/>
      <c r="G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s="5" customFormat="1" x14ac:dyDescent="0.2">
      <c r="A291" s="1"/>
      <c r="B291" s="1"/>
      <c r="C291" s="67"/>
      <c r="D291" s="1"/>
      <c r="E291" s="1"/>
      <c r="F291" s="1"/>
      <c r="G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s="5" customFormat="1" x14ac:dyDescent="0.2">
      <c r="A292" s="1"/>
      <c r="B292" s="1"/>
      <c r="C292" s="67"/>
      <c r="D292" s="1"/>
      <c r="E292" s="1"/>
      <c r="F292" s="1"/>
      <c r="G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s="5" customFormat="1" x14ac:dyDescent="0.2">
      <c r="A293" s="1"/>
      <c r="B293" s="1"/>
      <c r="C293" s="67"/>
      <c r="D293" s="1"/>
      <c r="E293" s="1"/>
      <c r="F293" s="1"/>
      <c r="G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s="5" customFormat="1" x14ac:dyDescent="0.2">
      <c r="A294" s="1"/>
      <c r="B294" s="1"/>
      <c r="C294" s="67"/>
      <c r="D294" s="1"/>
      <c r="E294" s="1"/>
      <c r="F294" s="1"/>
      <c r="G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s="5" customFormat="1" x14ac:dyDescent="0.2">
      <c r="A295" s="1"/>
      <c r="B295" s="1"/>
      <c r="C295" s="67"/>
      <c r="D295" s="1"/>
      <c r="E295" s="1"/>
      <c r="F295" s="1"/>
      <c r="G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s="5" customFormat="1" x14ac:dyDescent="0.2">
      <c r="A296" s="1"/>
      <c r="B296" s="1"/>
      <c r="C296" s="67"/>
      <c r="D296" s="1"/>
      <c r="E296" s="1"/>
      <c r="F296" s="1"/>
      <c r="G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s="5" customFormat="1" x14ac:dyDescent="0.2">
      <c r="A297" s="1"/>
      <c r="B297" s="1"/>
      <c r="C297" s="67"/>
      <c r="D297" s="1"/>
      <c r="E297" s="1"/>
      <c r="F297" s="1"/>
      <c r="G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s="5" customFormat="1" x14ac:dyDescent="0.2">
      <c r="A298" s="1"/>
      <c r="B298" s="1"/>
      <c r="C298" s="67"/>
      <c r="D298" s="1"/>
      <c r="E298" s="1"/>
      <c r="F298" s="1"/>
      <c r="G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s="5" customFormat="1" x14ac:dyDescent="0.2">
      <c r="A299" s="1"/>
      <c r="B299" s="1"/>
      <c r="C299" s="67"/>
      <c r="D299" s="1"/>
      <c r="E299" s="1"/>
      <c r="F299" s="1"/>
      <c r="G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s="5" customFormat="1" x14ac:dyDescent="0.2">
      <c r="A300" s="1"/>
      <c r="B300" s="1"/>
      <c r="C300" s="67"/>
      <c r="D300" s="1"/>
      <c r="E300" s="1"/>
      <c r="F300" s="1"/>
      <c r="G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s="5" customFormat="1" x14ac:dyDescent="0.2">
      <c r="A301" s="1"/>
      <c r="B301" s="1"/>
      <c r="C301" s="67"/>
      <c r="D301" s="1"/>
      <c r="E301" s="1"/>
      <c r="F301" s="1"/>
      <c r="G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s="5" customFormat="1" x14ac:dyDescent="0.2">
      <c r="A302" s="1"/>
      <c r="B302" s="1"/>
      <c r="C302" s="67"/>
      <c r="D302" s="1"/>
      <c r="E302" s="1"/>
      <c r="F302" s="1"/>
      <c r="G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s="5" customFormat="1" x14ac:dyDescent="0.2">
      <c r="A303" s="1"/>
      <c r="B303" s="1"/>
      <c r="C303" s="67"/>
      <c r="D303" s="1"/>
      <c r="E303" s="1"/>
      <c r="F303" s="1"/>
      <c r="G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s="5" customFormat="1" x14ac:dyDescent="0.2">
      <c r="A304" s="1"/>
      <c r="B304" s="1"/>
      <c r="C304" s="67"/>
      <c r="D304" s="1"/>
      <c r="E304" s="1"/>
      <c r="F304" s="1"/>
      <c r="G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s="5" customFormat="1" x14ac:dyDescent="0.2">
      <c r="A305" s="1"/>
      <c r="B305" s="1"/>
      <c r="C305" s="67"/>
      <c r="D305" s="1"/>
      <c r="E305" s="1"/>
      <c r="F305" s="1"/>
      <c r="G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s="5" customFormat="1" x14ac:dyDescent="0.2">
      <c r="A306" s="1"/>
      <c r="B306" s="1"/>
      <c r="C306" s="67"/>
      <c r="D306" s="1"/>
      <c r="E306" s="1"/>
      <c r="F306" s="1"/>
      <c r="G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s="5" customFormat="1" x14ac:dyDescent="0.2">
      <c r="A307" s="1"/>
      <c r="B307" s="1"/>
      <c r="C307" s="67"/>
      <c r="D307" s="1"/>
      <c r="E307" s="1"/>
      <c r="F307" s="1"/>
      <c r="G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s="5" customFormat="1" x14ac:dyDescent="0.2">
      <c r="A308" s="1"/>
      <c r="B308" s="1"/>
      <c r="C308" s="67"/>
      <c r="D308" s="1"/>
      <c r="E308" s="1"/>
      <c r="F308" s="1"/>
      <c r="G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s="5" customFormat="1" x14ac:dyDescent="0.2">
      <c r="A309" s="1"/>
      <c r="B309" s="1"/>
      <c r="C309" s="67"/>
      <c r="D309" s="1"/>
      <c r="E309" s="1"/>
      <c r="F309" s="1"/>
      <c r="G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s="5" customFormat="1" x14ac:dyDescent="0.2">
      <c r="A310" s="1"/>
      <c r="B310" s="1"/>
      <c r="C310" s="67"/>
      <c r="D310" s="1"/>
      <c r="E310" s="1"/>
      <c r="F310" s="1"/>
      <c r="G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s="5" customFormat="1" x14ac:dyDescent="0.2">
      <c r="A311" s="1"/>
      <c r="B311" s="1"/>
      <c r="C311" s="67"/>
      <c r="D311" s="1"/>
      <c r="E311" s="1"/>
      <c r="F311" s="1"/>
      <c r="G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s="5" customFormat="1" x14ac:dyDescent="0.2">
      <c r="A312" s="1"/>
      <c r="B312" s="1"/>
      <c r="C312" s="67"/>
      <c r="D312" s="1"/>
      <c r="E312" s="1"/>
      <c r="F312" s="1"/>
      <c r="G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s="5" customFormat="1" x14ac:dyDescent="0.2">
      <c r="A313" s="1"/>
      <c r="B313" s="1"/>
      <c r="C313" s="67"/>
      <c r="D313" s="1"/>
      <c r="E313" s="1"/>
      <c r="F313" s="1"/>
      <c r="G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s="5" customFormat="1" x14ac:dyDescent="0.2">
      <c r="A314" s="1"/>
      <c r="B314" s="1"/>
      <c r="C314" s="67"/>
      <c r="D314" s="1"/>
      <c r="E314" s="1"/>
      <c r="F314" s="1"/>
      <c r="G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s="5" customFormat="1" x14ac:dyDescent="0.2">
      <c r="A315" s="1"/>
      <c r="B315" s="1"/>
      <c r="C315" s="67"/>
      <c r="D315" s="1"/>
      <c r="E315" s="1"/>
      <c r="F315" s="1"/>
      <c r="G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s="5" customFormat="1" x14ac:dyDescent="0.2">
      <c r="A316" s="1"/>
      <c r="B316" s="1"/>
      <c r="C316" s="67"/>
      <c r="D316" s="1"/>
      <c r="E316" s="1"/>
      <c r="F316" s="1"/>
      <c r="G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s="5" customFormat="1" x14ac:dyDescent="0.2">
      <c r="A317" s="1"/>
      <c r="B317" s="1"/>
      <c r="C317" s="67"/>
      <c r="D317" s="1"/>
      <c r="E317" s="1"/>
      <c r="F317" s="1"/>
      <c r="G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s="5" customFormat="1" x14ac:dyDescent="0.2">
      <c r="A318" s="1"/>
      <c r="B318" s="1"/>
      <c r="C318" s="67"/>
      <c r="D318" s="1"/>
      <c r="E318" s="1"/>
      <c r="F318" s="1"/>
      <c r="G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s="5" customFormat="1" x14ac:dyDescent="0.2">
      <c r="A319" s="1"/>
      <c r="B319" s="1"/>
      <c r="C319" s="67"/>
      <c r="D319" s="1"/>
      <c r="E319" s="1"/>
      <c r="F319" s="1"/>
      <c r="G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s="5" customFormat="1" x14ac:dyDescent="0.2">
      <c r="A320" s="1"/>
      <c r="B320" s="1"/>
      <c r="C320" s="67"/>
      <c r="D320" s="1"/>
      <c r="E320" s="1"/>
      <c r="F320" s="1"/>
      <c r="G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s="5" customFormat="1" x14ac:dyDescent="0.2">
      <c r="A321" s="1"/>
      <c r="B321" s="1"/>
      <c r="C321" s="67"/>
      <c r="D321" s="1"/>
      <c r="E321" s="1"/>
      <c r="F321" s="1"/>
      <c r="G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s="5" customFormat="1" x14ac:dyDescent="0.2">
      <c r="A322" s="1"/>
      <c r="B322" s="1"/>
      <c r="C322" s="67"/>
      <c r="D322" s="1"/>
      <c r="E322" s="1"/>
      <c r="F322" s="1"/>
      <c r="G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s="5" customFormat="1" x14ac:dyDescent="0.2">
      <c r="A323" s="1"/>
      <c r="B323" s="1"/>
      <c r="C323" s="67"/>
      <c r="D323" s="1"/>
      <c r="E323" s="1"/>
      <c r="F323" s="1"/>
      <c r="G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s="5" customFormat="1" x14ac:dyDescent="0.2">
      <c r="A324" s="1"/>
      <c r="B324" s="1"/>
      <c r="C324" s="67"/>
      <c r="D324" s="1"/>
      <c r="E324" s="1"/>
      <c r="F324" s="1"/>
      <c r="G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s="5" customFormat="1" x14ac:dyDescent="0.2">
      <c r="A325" s="1"/>
      <c r="B325" s="1"/>
      <c r="C325" s="67"/>
      <c r="D325" s="1"/>
      <c r="E325" s="1"/>
      <c r="F325" s="1"/>
      <c r="G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s="5" customFormat="1" x14ac:dyDescent="0.2">
      <c r="A326" s="1"/>
      <c r="B326" s="1"/>
      <c r="C326" s="67"/>
      <c r="D326" s="1"/>
      <c r="E326" s="1"/>
      <c r="F326" s="1"/>
      <c r="G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s="5" customFormat="1" x14ac:dyDescent="0.2">
      <c r="A327" s="1"/>
      <c r="B327" s="1"/>
      <c r="C327" s="67"/>
      <c r="D327" s="1"/>
      <c r="E327" s="1"/>
      <c r="F327" s="1"/>
      <c r="G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s="5" customFormat="1" x14ac:dyDescent="0.2">
      <c r="A328" s="1"/>
      <c r="B328" s="1"/>
      <c r="C328" s="67"/>
      <c r="D328" s="1"/>
      <c r="E328" s="1"/>
      <c r="F328" s="1"/>
      <c r="G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s="5" customFormat="1" x14ac:dyDescent="0.2">
      <c r="A329" s="1"/>
      <c r="B329" s="1"/>
      <c r="C329" s="67"/>
      <c r="D329" s="1"/>
      <c r="E329" s="1"/>
      <c r="F329" s="1"/>
      <c r="G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s="5" customFormat="1" x14ac:dyDescent="0.2">
      <c r="A330" s="1"/>
      <c r="B330" s="1"/>
      <c r="C330" s="67"/>
      <c r="D330" s="1"/>
      <c r="E330" s="1"/>
      <c r="F330" s="1"/>
      <c r="G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s="5" customFormat="1" x14ac:dyDescent="0.2">
      <c r="A331" s="1"/>
      <c r="B331" s="1"/>
      <c r="C331" s="67"/>
      <c r="D331" s="1"/>
      <c r="E331" s="1"/>
      <c r="F331" s="1"/>
      <c r="G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s="5" customFormat="1" x14ac:dyDescent="0.2">
      <c r="A332" s="1"/>
      <c r="B332" s="1"/>
      <c r="C332" s="67"/>
      <c r="D332" s="1"/>
      <c r="E332" s="1"/>
      <c r="F332" s="1"/>
      <c r="G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s="5" customFormat="1" x14ac:dyDescent="0.2">
      <c r="A333" s="1"/>
      <c r="B333" s="1"/>
      <c r="C333" s="67"/>
      <c r="D333" s="1"/>
      <c r="E333" s="1"/>
      <c r="F333" s="1"/>
      <c r="G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s="5" customFormat="1" x14ac:dyDescent="0.2">
      <c r="A334" s="1"/>
      <c r="B334" s="1"/>
      <c r="C334" s="67"/>
      <c r="D334" s="1"/>
      <c r="E334" s="1"/>
      <c r="F334" s="1"/>
      <c r="G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s="5" customFormat="1" x14ac:dyDescent="0.2">
      <c r="A335" s="1"/>
      <c r="B335" s="1"/>
      <c r="C335" s="67"/>
      <c r="D335" s="1"/>
      <c r="E335" s="1"/>
      <c r="F335" s="1"/>
      <c r="G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s="5" customFormat="1" x14ac:dyDescent="0.2">
      <c r="A336" s="1"/>
      <c r="B336" s="1"/>
      <c r="C336" s="67"/>
      <c r="D336" s="1"/>
      <c r="E336" s="1"/>
      <c r="F336" s="1"/>
      <c r="G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s="5" customFormat="1" x14ac:dyDescent="0.2">
      <c r="A337" s="1"/>
      <c r="B337" s="1"/>
      <c r="C337" s="67"/>
      <c r="D337" s="1"/>
      <c r="E337" s="1"/>
      <c r="F337" s="1"/>
      <c r="G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s="5" customFormat="1" x14ac:dyDescent="0.2">
      <c r="A338" s="1"/>
      <c r="B338" s="1"/>
      <c r="C338" s="67"/>
      <c r="D338" s="1"/>
      <c r="E338" s="1"/>
      <c r="F338" s="1"/>
      <c r="G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s="5" customFormat="1" x14ac:dyDescent="0.2">
      <c r="A339" s="1"/>
      <c r="B339" s="1"/>
      <c r="C339" s="67"/>
      <c r="D339" s="1"/>
      <c r="E339" s="1"/>
      <c r="F339" s="1"/>
      <c r="G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s="5" customFormat="1" x14ac:dyDescent="0.2">
      <c r="A340" s="1"/>
      <c r="B340" s="1"/>
      <c r="C340" s="67"/>
      <c r="D340" s="1"/>
      <c r="E340" s="1"/>
      <c r="F340" s="1"/>
      <c r="G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s="5" customFormat="1" x14ac:dyDescent="0.2">
      <c r="A341" s="1"/>
      <c r="B341" s="1"/>
      <c r="C341" s="67"/>
      <c r="D341" s="1"/>
      <c r="E341" s="1"/>
      <c r="F341" s="1"/>
      <c r="G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s="5" customFormat="1" x14ac:dyDescent="0.2">
      <c r="A342" s="1"/>
      <c r="B342" s="1"/>
      <c r="C342" s="67"/>
      <c r="D342" s="1"/>
      <c r="E342" s="1"/>
      <c r="F342" s="1"/>
      <c r="G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s="5" customFormat="1" x14ac:dyDescent="0.2">
      <c r="A343" s="1"/>
      <c r="B343" s="1"/>
      <c r="C343" s="67"/>
      <c r="D343" s="1"/>
      <c r="E343" s="1"/>
      <c r="F343" s="1"/>
      <c r="G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s="5" customFormat="1" x14ac:dyDescent="0.2">
      <c r="A344" s="1"/>
      <c r="B344" s="1"/>
      <c r="C344" s="67"/>
      <c r="D344" s="1"/>
      <c r="E344" s="1"/>
      <c r="F344" s="1"/>
      <c r="G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s="5" customFormat="1" x14ac:dyDescent="0.2">
      <c r="A345" s="1"/>
      <c r="B345" s="1"/>
      <c r="C345" s="67"/>
      <c r="D345" s="1"/>
      <c r="E345" s="1"/>
      <c r="F345" s="1"/>
      <c r="G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s="5" customFormat="1" x14ac:dyDescent="0.2">
      <c r="A346" s="1"/>
      <c r="B346" s="1"/>
      <c r="C346" s="67"/>
      <c r="D346" s="1"/>
      <c r="E346" s="1"/>
      <c r="F346" s="1"/>
      <c r="G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s="5" customFormat="1" x14ac:dyDescent="0.2">
      <c r="A347" s="1"/>
      <c r="B347" s="1"/>
      <c r="C347" s="67"/>
      <c r="D347" s="1"/>
      <c r="E347" s="1"/>
      <c r="F347" s="1"/>
      <c r="G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s="5" customFormat="1" x14ac:dyDescent="0.2">
      <c r="A348" s="1"/>
      <c r="B348" s="1"/>
      <c r="C348" s="67"/>
      <c r="D348" s="1"/>
      <c r="E348" s="1"/>
      <c r="F348" s="1"/>
      <c r="G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s="5" customFormat="1" x14ac:dyDescent="0.2">
      <c r="A349" s="1"/>
      <c r="B349" s="1"/>
      <c r="C349" s="67"/>
      <c r="D349" s="1"/>
      <c r="E349" s="1"/>
      <c r="F349" s="1"/>
      <c r="G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s="5" customFormat="1" x14ac:dyDescent="0.2">
      <c r="A350" s="1"/>
      <c r="B350" s="1"/>
      <c r="C350" s="67"/>
      <c r="D350" s="1"/>
      <c r="E350" s="1"/>
      <c r="F350" s="1"/>
      <c r="G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s="5" customFormat="1" x14ac:dyDescent="0.2">
      <c r="A351" s="1"/>
      <c r="B351" s="1"/>
      <c r="C351" s="67"/>
      <c r="D351" s="1"/>
      <c r="E351" s="1"/>
      <c r="F351" s="1"/>
      <c r="G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s="5" customFormat="1" x14ac:dyDescent="0.2">
      <c r="A352" s="1"/>
      <c r="B352" s="1"/>
      <c r="C352" s="67"/>
      <c r="D352" s="1"/>
      <c r="E352" s="1"/>
      <c r="F352" s="1"/>
      <c r="G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s="5" customFormat="1" x14ac:dyDescent="0.2">
      <c r="A353" s="1"/>
      <c r="B353" s="1"/>
      <c r="C353" s="67"/>
      <c r="D353" s="1"/>
      <c r="E353" s="1"/>
      <c r="F353" s="1"/>
      <c r="G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s="5" customFormat="1" x14ac:dyDescent="0.2">
      <c r="A354" s="1"/>
      <c r="B354" s="1"/>
      <c r="C354" s="67"/>
      <c r="D354" s="1"/>
      <c r="E354" s="1"/>
      <c r="F354" s="1"/>
      <c r="G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s="5" customFormat="1" x14ac:dyDescent="0.2">
      <c r="A355" s="1"/>
      <c r="B355" s="1"/>
      <c r="C355" s="67"/>
      <c r="D355" s="1"/>
      <c r="E355" s="1"/>
      <c r="F355" s="1"/>
      <c r="G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s="5" customFormat="1" x14ac:dyDescent="0.2">
      <c r="A356" s="1"/>
      <c r="B356" s="1"/>
      <c r="C356" s="67"/>
      <c r="D356" s="1"/>
      <c r="E356" s="1"/>
      <c r="F356" s="1"/>
      <c r="G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s="5" customFormat="1" x14ac:dyDescent="0.2">
      <c r="A357" s="1"/>
      <c r="B357" s="1"/>
      <c r="C357" s="67"/>
      <c r="D357" s="1"/>
      <c r="E357" s="1"/>
      <c r="F357" s="1"/>
      <c r="G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s="5" customFormat="1" x14ac:dyDescent="0.2">
      <c r="A358" s="1"/>
      <c r="B358" s="1"/>
      <c r="C358" s="67"/>
      <c r="D358" s="1"/>
      <c r="E358" s="1"/>
      <c r="F358" s="1"/>
      <c r="G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s="5" customFormat="1" x14ac:dyDescent="0.2">
      <c r="A359" s="1"/>
      <c r="B359" s="1"/>
      <c r="C359" s="67"/>
      <c r="D359" s="1"/>
      <c r="E359" s="1"/>
      <c r="F359" s="1"/>
      <c r="G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s="5" customFormat="1" x14ac:dyDescent="0.2">
      <c r="A360" s="1"/>
      <c r="B360" s="1"/>
      <c r="C360" s="67"/>
      <c r="D360" s="1"/>
      <c r="E360" s="1"/>
      <c r="F360" s="1"/>
      <c r="G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s="5" customFormat="1" x14ac:dyDescent="0.2">
      <c r="A361" s="1"/>
      <c r="B361" s="1"/>
      <c r="C361" s="67"/>
      <c r="D361" s="1"/>
      <c r="E361" s="1"/>
      <c r="F361" s="1"/>
      <c r="G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s="5" customFormat="1" x14ac:dyDescent="0.2">
      <c r="A362" s="1"/>
      <c r="B362" s="1"/>
      <c r="C362" s="67"/>
      <c r="D362" s="1"/>
      <c r="E362" s="1"/>
      <c r="F362" s="1"/>
      <c r="G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s="5" customFormat="1" x14ac:dyDescent="0.2">
      <c r="A363" s="1"/>
      <c r="B363" s="1"/>
      <c r="C363" s="67"/>
      <c r="D363" s="1"/>
      <c r="E363" s="1"/>
      <c r="F363" s="1"/>
      <c r="G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s="5" customFormat="1" x14ac:dyDescent="0.2">
      <c r="A364" s="1"/>
      <c r="B364" s="1"/>
      <c r="C364" s="67"/>
      <c r="D364" s="1"/>
      <c r="E364" s="1"/>
      <c r="F364" s="1"/>
      <c r="G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s="5" customFormat="1" x14ac:dyDescent="0.2">
      <c r="A365" s="1"/>
      <c r="B365" s="1"/>
      <c r="C365" s="67"/>
      <c r="D365" s="1"/>
      <c r="E365" s="1"/>
      <c r="F365" s="1"/>
      <c r="G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s="5" customFormat="1" x14ac:dyDescent="0.2">
      <c r="A366" s="1"/>
      <c r="B366" s="1"/>
      <c r="C366" s="67"/>
      <c r="D366" s="1"/>
      <c r="E366" s="1"/>
      <c r="F366" s="1"/>
      <c r="G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s="5" customFormat="1" x14ac:dyDescent="0.2">
      <c r="A367" s="1"/>
      <c r="B367" s="1"/>
      <c r="C367" s="67"/>
      <c r="D367" s="1"/>
      <c r="E367" s="1"/>
      <c r="F367" s="1"/>
      <c r="G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s="5" customFormat="1" x14ac:dyDescent="0.2">
      <c r="A368" s="1"/>
      <c r="B368" s="1"/>
      <c r="C368" s="67"/>
      <c r="D368" s="1"/>
      <c r="E368" s="1"/>
      <c r="F368" s="1"/>
      <c r="G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s="5" customFormat="1" x14ac:dyDescent="0.2">
      <c r="A369" s="1"/>
      <c r="B369" s="1"/>
      <c r="C369" s="67"/>
      <c r="D369" s="1"/>
      <c r="E369" s="1"/>
      <c r="F369" s="1"/>
      <c r="G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s="5" customFormat="1" x14ac:dyDescent="0.2">
      <c r="A370" s="1"/>
      <c r="B370" s="1"/>
      <c r="C370" s="67"/>
      <c r="D370" s="1"/>
      <c r="E370" s="1"/>
      <c r="F370" s="1"/>
      <c r="G370" s="1"/>
      <c r="Q370" s="1"/>
      <c r="R370" s="1"/>
      <c r="S370" s="1"/>
      <c r="T370" s="1"/>
      <c r="U370" s="1"/>
      <c r="V370" s="1"/>
      <c r="W370" s="1"/>
      <c r="X370" s="1"/>
      <c r="Y370" s="1"/>
    </row>
  </sheetData>
  <mergeCells count="19">
    <mergeCell ref="H8:J8"/>
    <mergeCell ref="K8:M8"/>
    <mergeCell ref="N8:P8"/>
    <mergeCell ref="A8:A9"/>
    <mergeCell ref="B8:B9"/>
    <mergeCell ref="C8:C9"/>
    <mergeCell ref="D8:D9"/>
    <mergeCell ref="E8:E9"/>
    <mergeCell ref="F8:F9"/>
    <mergeCell ref="A6:F7"/>
    <mergeCell ref="H6:P6"/>
    <mergeCell ref="H7:J7"/>
    <mergeCell ref="K7:M7"/>
    <mergeCell ref="N7:P7"/>
    <mergeCell ref="A4:A5"/>
    <mergeCell ref="B4:B5"/>
    <mergeCell ref="C4:D5"/>
    <mergeCell ref="A2:F2"/>
    <mergeCell ref="A1:F1"/>
  </mergeCells>
  <printOptions horizontalCentered="1"/>
  <pageMargins left="0.62992125984251968" right="0.62992125984251968" top="0.74803149606299213" bottom="1.2598425196850394" header="0" footer="0"/>
  <pageSetup paperSize="9" scale="80" fitToHeight="0" orientation="portrait" r:id="rId1"/>
  <headerFooter alignWithMargins="0"/>
  <rowBreaks count="1" manualBreakCount="1">
    <brk id="61" max="5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78"/>
  <sheetViews>
    <sheetView view="pageBreakPreview" zoomScale="85" zoomScaleNormal="85" zoomScaleSheetLayoutView="85" workbookViewId="0">
      <selection activeCell="C63" sqref="C63"/>
    </sheetView>
  </sheetViews>
  <sheetFormatPr baseColWidth="10" defaultColWidth="11.42578125" defaultRowHeight="14.25" x14ac:dyDescent="0.2"/>
  <cols>
    <col min="1" max="1" width="54.42578125" style="1" customWidth="1"/>
    <col min="2" max="2" width="13.28515625" style="1" customWidth="1"/>
    <col min="3" max="3" width="9.140625" style="67" customWidth="1"/>
    <col min="4" max="4" width="9.42578125" style="1" customWidth="1"/>
    <col min="5" max="5" width="12" style="1" customWidth="1"/>
    <col min="6" max="6" width="15.85546875" style="1" customWidth="1"/>
    <col min="7" max="7" width="4.7109375" style="2" customWidth="1"/>
    <col min="8" max="9" width="11.5703125" style="5" customWidth="1"/>
    <col min="10" max="10" width="13.42578125" style="5" customWidth="1"/>
    <col min="11" max="11" width="11.7109375" style="5" customWidth="1"/>
    <col min="12" max="12" width="11.85546875" style="5" customWidth="1"/>
    <col min="13" max="13" width="14.7109375" style="5" customWidth="1"/>
    <col min="14" max="14" width="11.5703125" style="5" customWidth="1"/>
    <col min="15" max="15" width="12.28515625" style="5" customWidth="1"/>
    <col min="16" max="16" width="14.7109375" style="5" customWidth="1"/>
    <col min="17" max="17" width="11.42578125" style="1"/>
    <col min="18" max="18" width="17.7109375" style="1" customWidth="1"/>
    <col min="19" max="19" width="11.42578125" style="1" customWidth="1"/>
    <col min="20" max="16384" width="11.42578125" style="1"/>
  </cols>
  <sheetData>
    <row r="1" spans="1:16" x14ac:dyDescent="0.2">
      <c r="A1" s="23"/>
      <c r="B1" s="24"/>
      <c r="C1" s="24"/>
      <c r="D1" s="24"/>
      <c r="E1" s="24"/>
      <c r="F1" s="24"/>
      <c r="G1" s="20"/>
      <c r="H1" s="21"/>
      <c r="I1" s="21"/>
      <c r="J1" s="21"/>
      <c r="K1" s="21"/>
      <c r="L1" s="21"/>
      <c r="M1" s="21"/>
      <c r="N1" s="21"/>
      <c r="O1" s="21"/>
      <c r="P1" s="21"/>
    </row>
    <row r="2" spans="1:16" ht="14.25" customHeight="1" x14ac:dyDescent="0.2">
      <c r="A2" s="226" t="s">
        <v>24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</row>
    <row r="3" spans="1:16" ht="14.25" customHeight="1" x14ac:dyDescent="0.2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1:16" ht="14.25" customHeight="1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</row>
    <row r="5" spans="1:16" ht="14.25" customHeight="1" x14ac:dyDescent="0.2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</row>
    <row r="6" spans="1:16" ht="14.25" customHeight="1" x14ac:dyDescent="0.2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6" ht="15.75" customHeight="1" x14ac:dyDescent="0.2">
      <c r="A7" s="226" t="s">
        <v>71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</row>
    <row r="8" spans="1:16" ht="15.75" customHeight="1" thickBot="1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5.75" customHeight="1" thickBot="1" x14ac:dyDescent="0.25">
      <c r="A9" s="73" t="s">
        <v>26</v>
      </c>
      <c r="B9" s="74">
        <v>41364</v>
      </c>
      <c r="C9" s="142"/>
      <c r="D9" s="142"/>
      <c r="E9" s="142"/>
      <c r="F9" s="75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ht="15.75" thickBot="1" x14ac:dyDescent="0.25">
      <c r="A10" s="222" t="s">
        <v>69</v>
      </c>
      <c r="B10" s="238">
        <v>3</v>
      </c>
      <c r="C10" s="224"/>
      <c r="D10" s="224"/>
      <c r="E10" s="76"/>
      <c r="F10" s="78"/>
      <c r="G10" s="19"/>
      <c r="H10" s="19"/>
      <c r="I10" s="19"/>
      <c r="J10" s="68"/>
      <c r="K10" s="19"/>
      <c r="L10" s="19"/>
      <c r="M10" s="19"/>
      <c r="N10" s="19"/>
      <c r="O10" s="19"/>
      <c r="P10" s="19"/>
    </row>
    <row r="11" spans="1:16" ht="16.5" thickBot="1" x14ac:dyDescent="0.25">
      <c r="A11" s="223"/>
      <c r="B11" s="239"/>
      <c r="C11" s="225"/>
      <c r="D11" s="225"/>
      <c r="E11" s="121"/>
      <c r="F11" s="126"/>
      <c r="G11" s="19"/>
      <c r="H11" s="68"/>
      <c r="I11" s="19"/>
      <c r="J11" s="68"/>
      <c r="K11" s="19"/>
      <c r="L11" s="19"/>
      <c r="M11" s="19"/>
      <c r="N11" s="19"/>
      <c r="O11" s="19"/>
      <c r="P11" s="19"/>
    </row>
    <row r="12" spans="1:16" ht="18.75" customHeight="1" thickBot="1" x14ac:dyDescent="0.25">
      <c r="A12" s="240" t="s">
        <v>8</v>
      </c>
      <c r="B12" s="241"/>
      <c r="C12" s="241"/>
      <c r="D12" s="241"/>
      <c r="E12" s="241"/>
      <c r="F12" s="242"/>
      <c r="H12" s="246" t="s">
        <v>31</v>
      </c>
      <c r="I12" s="247"/>
      <c r="J12" s="247"/>
      <c r="K12" s="247"/>
      <c r="L12" s="247"/>
      <c r="M12" s="247"/>
      <c r="N12" s="247"/>
      <c r="O12" s="247"/>
      <c r="P12" s="248"/>
    </row>
    <row r="13" spans="1:16" ht="33" customHeight="1" thickBot="1" x14ac:dyDescent="0.25">
      <c r="A13" s="243"/>
      <c r="B13" s="244"/>
      <c r="C13" s="244"/>
      <c r="D13" s="244"/>
      <c r="E13" s="244"/>
      <c r="F13" s="245"/>
      <c r="H13" s="246" t="s">
        <v>10</v>
      </c>
      <c r="I13" s="247"/>
      <c r="J13" s="248"/>
      <c r="K13" s="246" t="s">
        <v>14</v>
      </c>
      <c r="L13" s="247"/>
      <c r="M13" s="248"/>
      <c r="N13" s="246" t="s">
        <v>23</v>
      </c>
      <c r="O13" s="247"/>
      <c r="P13" s="248"/>
    </row>
    <row r="14" spans="1:16" ht="15" customHeight="1" thickBot="1" x14ac:dyDescent="0.25">
      <c r="A14" s="234" t="s">
        <v>0</v>
      </c>
      <c r="B14" s="236" t="s">
        <v>70</v>
      </c>
      <c r="C14" s="236" t="s">
        <v>68</v>
      </c>
      <c r="D14" s="234" t="s">
        <v>1</v>
      </c>
      <c r="E14" s="234" t="s">
        <v>2</v>
      </c>
      <c r="F14" s="234" t="s">
        <v>6</v>
      </c>
      <c r="H14" s="228" t="s">
        <v>72</v>
      </c>
      <c r="I14" s="229"/>
      <c r="J14" s="230"/>
      <c r="K14" s="228" t="s">
        <v>73</v>
      </c>
      <c r="L14" s="229"/>
      <c r="M14" s="230"/>
      <c r="N14" s="228" t="s">
        <v>74</v>
      </c>
      <c r="O14" s="229"/>
      <c r="P14" s="230"/>
    </row>
    <row r="15" spans="1:16" ht="15.75" thickBot="1" x14ac:dyDescent="0.25">
      <c r="A15" s="235"/>
      <c r="B15" s="237"/>
      <c r="C15" s="235"/>
      <c r="D15" s="235"/>
      <c r="E15" s="235"/>
      <c r="F15" s="235"/>
      <c r="H15" s="127" t="s">
        <v>11</v>
      </c>
      <c r="I15" s="127" t="s">
        <v>12</v>
      </c>
      <c r="J15" s="127" t="s">
        <v>13</v>
      </c>
      <c r="K15" s="127" t="s">
        <v>11</v>
      </c>
      <c r="L15" s="127" t="s">
        <v>12</v>
      </c>
      <c r="M15" s="127" t="s">
        <v>13</v>
      </c>
      <c r="N15" s="127" t="s">
        <v>11</v>
      </c>
      <c r="O15" s="127" t="s">
        <v>12</v>
      </c>
      <c r="P15" s="127" t="s">
        <v>13</v>
      </c>
    </row>
    <row r="16" spans="1:16" ht="15" x14ac:dyDescent="0.2">
      <c r="A16" s="17" t="s">
        <v>45</v>
      </c>
      <c r="B16" s="26"/>
      <c r="C16" s="27"/>
      <c r="D16" s="52"/>
      <c r="E16" s="3"/>
      <c r="F16" s="29"/>
      <c r="H16" s="11"/>
      <c r="I16" s="11"/>
      <c r="J16" s="11"/>
      <c r="K16" s="11"/>
      <c r="L16" s="11"/>
      <c r="M16" s="11"/>
      <c r="N16" s="16"/>
      <c r="O16" s="16"/>
      <c r="P16" s="3"/>
    </row>
    <row r="17" spans="1:20" ht="15" x14ac:dyDescent="0.2">
      <c r="A17" s="18" t="s">
        <v>33</v>
      </c>
      <c r="B17" s="31"/>
      <c r="C17" s="32"/>
      <c r="D17" s="54"/>
      <c r="E17" s="4"/>
      <c r="F17" s="34"/>
      <c r="G17" s="1"/>
      <c r="H17" s="13"/>
      <c r="I17" s="13"/>
      <c r="J17" s="13"/>
      <c r="K17" s="13"/>
      <c r="L17" s="13"/>
      <c r="M17" s="13"/>
      <c r="N17" s="13"/>
      <c r="O17" s="13"/>
      <c r="P17" s="4"/>
    </row>
    <row r="18" spans="1:20" x14ac:dyDescent="0.2">
      <c r="A18" s="91" t="s">
        <v>27</v>
      </c>
      <c r="B18" s="83">
        <v>1</v>
      </c>
      <c r="C18" s="33">
        <v>3</v>
      </c>
      <c r="D18" s="128" t="s">
        <v>3</v>
      </c>
      <c r="E18" s="143">
        <v>6486</v>
      </c>
      <c r="F18" s="34">
        <f>+B18*C18*E18</f>
        <v>19458</v>
      </c>
      <c r="G18" s="1"/>
      <c r="H18" s="13">
        <v>1</v>
      </c>
      <c r="I18" s="13">
        <v>1</v>
      </c>
      <c r="J18" s="13">
        <f>+H18*I18*$E18</f>
        <v>6486</v>
      </c>
      <c r="K18" s="13">
        <v>1</v>
      </c>
      <c r="L18" s="13">
        <v>1</v>
      </c>
      <c r="M18" s="13">
        <f>+K18*L18*$E18</f>
        <v>6486</v>
      </c>
      <c r="N18" s="13">
        <v>1</v>
      </c>
      <c r="O18" s="13">
        <v>1</v>
      </c>
      <c r="P18" s="4">
        <f>+N18*O18*$E18</f>
        <v>6486</v>
      </c>
      <c r="R18" s="1">
        <f>+J18+M18+P18</f>
        <v>19458</v>
      </c>
      <c r="S18" s="1" t="str">
        <f>+IF(R18=F18,"ok","revisar")</f>
        <v>ok</v>
      </c>
      <c r="T18" s="135">
        <f>+R18/$R$65</f>
        <v>0.36071629379858283</v>
      </c>
    </row>
    <row r="19" spans="1:20" x14ac:dyDescent="0.2">
      <c r="A19" s="91" t="s">
        <v>63</v>
      </c>
      <c r="B19" s="83">
        <v>0.5</v>
      </c>
      <c r="C19" s="33">
        <v>3</v>
      </c>
      <c r="D19" s="128" t="s">
        <v>3</v>
      </c>
      <c r="E19" s="143">
        <v>4324</v>
      </c>
      <c r="F19" s="34">
        <f>+B19*C19*E19</f>
        <v>6486</v>
      </c>
      <c r="G19" s="1"/>
      <c r="H19" s="13">
        <v>0.5</v>
      </c>
      <c r="I19" s="13">
        <v>1</v>
      </c>
      <c r="J19" s="13">
        <f>I19*H19*E19</f>
        <v>2162</v>
      </c>
      <c r="K19" s="13">
        <v>0.5</v>
      </c>
      <c r="L19" s="13">
        <v>1</v>
      </c>
      <c r="M19" s="13">
        <f>+K19*L19*$E19</f>
        <v>2162</v>
      </c>
      <c r="N19" s="13">
        <v>0.5</v>
      </c>
      <c r="O19" s="13">
        <v>1</v>
      </c>
      <c r="P19" s="4">
        <f>+N19*O19*$E19</f>
        <v>2162</v>
      </c>
      <c r="R19" s="1">
        <f>+J19+M19+P19</f>
        <v>6486</v>
      </c>
      <c r="S19" s="1" t="str">
        <f>+IF(R19=F19,"ok","revisar")</f>
        <v>ok</v>
      </c>
      <c r="T19" s="135">
        <f>+R19/$R$65</f>
        <v>0.12023876459952762</v>
      </c>
    </row>
    <row r="20" spans="1:20" x14ac:dyDescent="0.2">
      <c r="A20" s="91" t="s">
        <v>58</v>
      </c>
      <c r="B20" s="83">
        <v>0.5</v>
      </c>
      <c r="C20" s="33">
        <v>3</v>
      </c>
      <c r="D20" s="128" t="s">
        <v>3</v>
      </c>
      <c r="E20" s="143">
        <v>3243</v>
      </c>
      <c r="F20" s="34">
        <f>+B20*C20*E20</f>
        <v>4864.5</v>
      </c>
      <c r="G20" s="1"/>
      <c r="H20" s="13">
        <v>0.5</v>
      </c>
      <c r="I20" s="13">
        <v>1</v>
      </c>
      <c r="J20" s="13">
        <f>I20*H20*E20</f>
        <v>1621.5</v>
      </c>
      <c r="K20" s="13">
        <v>0.5</v>
      </c>
      <c r="L20" s="13">
        <v>1</v>
      </c>
      <c r="M20" s="13">
        <f>+K20*L20*$E20</f>
        <v>1621.5</v>
      </c>
      <c r="N20" s="13">
        <v>0.5</v>
      </c>
      <c r="O20" s="13">
        <v>1</v>
      </c>
      <c r="P20" s="4">
        <f>+N20*O20*$E20</f>
        <v>1621.5</v>
      </c>
      <c r="R20" s="1">
        <f>+J20+M20+P20</f>
        <v>4864.5</v>
      </c>
      <c r="S20" s="1" t="str">
        <f>+IF(R20=F20,"ok","revisar")</f>
        <v>ok</v>
      </c>
      <c r="T20" s="135">
        <f>+R20/$R$65</f>
        <v>9.0179073449645708E-2</v>
      </c>
    </row>
    <row r="21" spans="1:20" x14ac:dyDescent="0.2">
      <c r="A21" s="12"/>
      <c r="B21" s="37"/>
      <c r="C21" s="38"/>
      <c r="D21" s="129"/>
      <c r="E21" s="132"/>
      <c r="F21" s="34"/>
      <c r="G21" s="10"/>
      <c r="H21" s="11"/>
      <c r="I21" s="11"/>
      <c r="J21" s="13"/>
      <c r="K21" s="11"/>
      <c r="L21" s="11"/>
      <c r="M21" s="13"/>
      <c r="N21" s="11"/>
      <c r="O21" s="11"/>
      <c r="P21" s="4"/>
      <c r="T21" s="135"/>
    </row>
    <row r="22" spans="1:20" ht="15" x14ac:dyDescent="0.2">
      <c r="A22" s="79" t="s">
        <v>53</v>
      </c>
      <c r="B22" s="37"/>
      <c r="C22" s="38"/>
      <c r="D22" s="122"/>
      <c r="E22" s="12"/>
      <c r="F22" s="34"/>
      <c r="G22" s="1"/>
      <c r="H22" s="11"/>
      <c r="I22" s="11"/>
      <c r="J22" s="13"/>
      <c r="K22" s="11"/>
      <c r="L22" s="11"/>
      <c r="M22" s="13"/>
      <c r="N22" s="11"/>
      <c r="O22" s="11"/>
      <c r="P22" s="4"/>
      <c r="T22" s="135"/>
    </row>
    <row r="23" spans="1:20" x14ac:dyDescent="0.2">
      <c r="A23" s="15" t="s">
        <v>32</v>
      </c>
      <c r="B23" s="83">
        <v>0.5</v>
      </c>
      <c r="C23" s="33">
        <v>3</v>
      </c>
      <c r="D23" s="128" t="s">
        <v>3</v>
      </c>
      <c r="E23" s="143">
        <f>+'[1]Act. Honor 2011 a Marzo 2013'!$S$52</f>
        <v>2486</v>
      </c>
      <c r="F23" s="34">
        <f>+B23*C23*E23</f>
        <v>3729</v>
      </c>
      <c r="G23" s="10"/>
      <c r="H23" s="14">
        <v>0.5</v>
      </c>
      <c r="I23" s="14">
        <v>1</v>
      </c>
      <c r="J23" s="13">
        <f>+H23*I23*$E23</f>
        <v>1243</v>
      </c>
      <c r="K23" s="14">
        <v>0.5</v>
      </c>
      <c r="L23" s="14">
        <v>1</v>
      </c>
      <c r="M23" s="13">
        <f>+K23*L23*$E23</f>
        <v>1243</v>
      </c>
      <c r="N23" s="14">
        <v>0.5</v>
      </c>
      <c r="O23" s="13">
        <v>1</v>
      </c>
      <c r="P23" s="4">
        <f>+N23*O23*$E23</f>
        <v>1243</v>
      </c>
      <c r="R23" s="1">
        <f>+J23+M23+P23</f>
        <v>3729</v>
      </c>
      <c r="S23" s="1" t="str">
        <f>+IF(R23=F23,"ok","revisar")</f>
        <v>ok</v>
      </c>
      <c r="T23" s="135">
        <f>+R23/$R$65</f>
        <v>6.9128947454770037E-2</v>
      </c>
    </row>
    <row r="24" spans="1:20" x14ac:dyDescent="0.2">
      <c r="A24" s="4" t="s">
        <v>62</v>
      </c>
      <c r="B24" s="83">
        <v>0.5</v>
      </c>
      <c r="C24" s="33">
        <v>1</v>
      </c>
      <c r="D24" s="128" t="s">
        <v>3</v>
      </c>
      <c r="E24" s="143">
        <f>+'[1]Act. Honor 2011 a Marzo 2013'!$S$50</f>
        <v>3351</v>
      </c>
      <c r="F24" s="34">
        <f>+B24*C24*E24</f>
        <v>1675.5</v>
      </c>
      <c r="G24" s="10"/>
      <c r="H24" s="14"/>
      <c r="I24" s="14"/>
      <c r="J24" s="13"/>
      <c r="K24" s="14">
        <v>0.5</v>
      </c>
      <c r="L24" s="14">
        <v>1</v>
      </c>
      <c r="M24" s="13">
        <f>+K24*L24*$E24</f>
        <v>1675.5</v>
      </c>
      <c r="N24" s="14"/>
      <c r="O24" s="14"/>
      <c r="P24" s="4"/>
      <c r="R24" s="1">
        <f>+J24+M24+P24</f>
        <v>1675.5</v>
      </c>
      <c r="S24" s="1" t="str">
        <f>+IF(R24=F24,"ok","revisar")</f>
        <v>ok</v>
      </c>
      <c r="T24" s="135">
        <f>+R24/$R$65</f>
        <v>3.1060753944882596E-2</v>
      </c>
    </row>
    <row r="25" spans="1:20" ht="15" thickBot="1" x14ac:dyDescent="0.25">
      <c r="A25" s="82" t="s">
        <v>21</v>
      </c>
      <c r="B25" s="84">
        <v>0.5</v>
      </c>
      <c r="C25" s="85">
        <v>3</v>
      </c>
      <c r="D25" s="130" t="s">
        <v>3</v>
      </c>
      <c r="E25" s="144">
        <f>+'[1]Act. Honor 2011 a Marzo 2013'!$S$55</f>
        <v>2162</v>
      </c>
      <c r="F25" s="134">
        <f>+B25*C25*E25</f>
        <v>3243</v>
      </c>
      <c r="G25" s="10"/>
      <c r="H25" s="14">
        <v>0.5</v>
      </c>
      <c r="I25" s="14">
        <v>1</v>
      </c>
      <c r="J25" s="14">
        <f>+H25*I25*$E$25</f>
        <v>1081</v>
      </c>
      <c r="K25" s="14">
        <v>0.5</v>
      </c>
      <c r="L25" s="14">
        <v>1</v>
      </c>
      <c r="M25" s="14">
        <f>+K25*L25*$E$25</f>
        <v>1081</v>
      </c>
      <c r="N25" s="14">
        <v>0.5</v>
      </c>
      <c r="O25" s="14">
        <v>1</v>
      </c>
      <c r="P25" s="15">
        <f>+N25*O25*$E$25</f>
        <v>1081</v>
      </c>
      <c r="R25" s="1">
        <f>+J25+M25+P25</f>
        <v>3243</v>
      </c>
      <c r="S25" s="1" t="str">
        <f>+IF(R25=F25,"ok","revisar")</f>
        <v>ok</v>
      </c>
      <c r="T25" s="135">
        <f>+R25/$R$65</f>
        <v>6.011938229976381E-2</v>
      </c>
    </row>
    <row r="26" spans="1:20" ht="15.75" thickBot="1" x14ac:dyDescent="0.25">
      <c r="A26" s="48" t="s">
        <v>7</v>
      </c>
      <c r="B26" s="6">
        <f>SUM(F18:F20)</f>
        <v>30808.5</v>
      </c>
      <c r="C26" s="49"/>
      <c r="D26" s="6"/>
      <c r="E26" s="123"/>
      <c r="F26" s="7">
        <f>SUM(F18:F25)</f>
        <v>39456</v>
      </c>
      <c r="G26" s="1"/>
      <c r="H26" s="7"/>
      <c r="I26" s="7"/>
      <c r="J26" s="7">
        <f>SUM(J18:J25)</f>
        <v>12593.5</v>
      </c>
      <c r="K26" s="123"/>
      <c r="L26" s="7"/>
      <c r="M26" s="6">
        <f>SUM(M18:M25)</f>
        <v>14269</v>
      </c>
      <c r="N26" s="7"/>
      <c r="O26" s="7"/>
      <c r="P26" s="123">
        <f>SUM(P18:P25)</f>
        <v>12593.5</v>
      </c>
      <c r="R26" s="1">
        <f>+J26+M26+P26</f>
        <v>39456</v>
      </c>
      <c r="S26" s="1" t="str">
        <f>+IF(R26=F26,"ok","revisar")</f>
        <v>ok</v>
      </c>
      <c r="T26" s="135">
        <f>+R26/$R$65</f>
        <v>0.73144321554717262</v>
      </c>
    </row>
    <row r="27" spans="1:20" ht="15.75" thickBot="1" x14ac:dyDescent="0.25">
      <c r="A27" s="8"/>
      <c r="B27" s="8"/>
      <c r="C27" s="50"/>
      <c r="D27" s="8"/>
      <c r="E27" s="8"/>
      <c r="F27" s="8"/>
      <c r="G27" s="1"/>
      <c r="H27" s="140"/>
      <c r="I27" s="8"/>
      <c r="J27" s="8"/>
      <c r="K27" s="8"/>
      <c r="L27" s="8"/>
      <c r="M27" s="8"/>
      <c r="N27" s="8"/>
      <c r="O27" s="8"/>
      <c r="P27" s="8"/>
      <c r="T27" s="135"/>
    </row>
    <row r="28" spans="1:20" ht="15" x14ac:dyDescent="0.2">
      <c r="A28" s="25" t="s">
        <v>37</v>
      </c>
      <c r="B28" s="16"/>
      <c r="C28" s="71"/>
      <c r="D28" s="69"/>
      <c r="E28" s="3"/>
      <c r="F28" s="3"/>
      <c r="G28" s="1"/>
      <c r="H28" s="25"/>
      <c r="I28" s="25"/>
      <c r="J28" s="25"/>
      <c r="K28" s="25"/>
      <c r="L28" s="25"/>
      <c r="M28" s="25"/>
      <c r="N28" s="25"/>
      <c r="O28" s="25"/>
      <c r="P28" s="17"/>
      <c r="T28" s="135"/>
    </row>
    <row r="29" spans="1:20" ht="15" x14ac:dyDescent="0.2">
      <c r="A29" s="30" t="s">
        <v>38</v>
      </c>
      <c r="B29" s="13"/>
      <c r="C29" s="72"/>
      <c r="D29" s="70"/>
      <c r="E29" s="4"/>
      <c r="F29" s="4"/>
      <c r="G29" s="1"/>
      <c r="H29" s="30"/>
      <c r="I29" s="30"/>
      <c r="J29" s="30"/>
      <c r="K29" s="30"/>
      <c r="L29" s="30"/>
      <c r="M29" s="30"/>
      <c r="N29" s="30"/>
      <c r="O29" s="30"/>
      <c r="P29" s="18"/>
      <c r="T29" s="135"/>
    </row>
    <row r="30" spans="1:20" x14ac:dyDescent="0.2">
      <c r="A30" s="13" t="s">
        <v>39</v>
      </c>
      <c r="B30" s="88"/>
      <c r="C30" s="53">
        <v>3</v>
      </c>
      <c r="D30" s="70" t="s">
        <v>3</v>
      </c>
      <c r="E30" s="145">
        <v>573.39</v>
      </c>
      <c r="F30" s="34">
        <f t="shared" ref="F30:F39" si="0">C30*E30</f>
        <v>1720.17</v>
      </c>
      <c r="G30" s="1"/>
      <c r="H30" s="13">
        <v>1</v>
      </c>
      <c r="I30" s="13">
        <v>1</v>
      </c>
      <c r="J30" s="13">
        <f t="shared" ref="J30:J40" si="1">+H30*I30*$E30</f>
        <v>573.39</v>
      </c>
      <c r="K30" s="13">
        <v>1</v>
      </c>
      <c r="L30" s="13">
        <v>1</v>
      </c>
      <c r="M30" s="13">
        <f t="shared" ref="M30:M35" si="2">+K30*L30*$E30</f>
        <v>573.39</v>
      </c>
      <c r="N30" s="13">
        <v>1</v>
      </c>
      <c r="O30" s="13">
        <v>1</v>
      </c>
      <c r="P30" s="4">
        <f t="shared" ref="P30:P35" si="3">+N30*O30*$E30</f>
        <v>573.39</v>
      </c>
      <c r="R30" s="1">
        <f t="shared" ref="R30:R41" si="4">+J30+M30+P30</f>
        <v>1720.17</v>
      </c>
      <c r="S30" s="1" t="str">
        <f t="shared" ref="S30:S41" si="5">+IF(R30=F30,"ok","revisar")</f>
        <v>ok</v>
      </c>
      <c r="T30" s="135">
        <f t="shared" ref="T30:T41" si="6">+R30/$R$65</f>
        <v>3.1888855334747057E-2</v>
      </c>
    </row>
    <row r="31" spans="1:20" x14ac:dyDescent="0.2">
      <c r="A31" s="13" t="s">
        <v>40</v>
      </c>
      <c r="B31" s="88"/>
      <c r="C31" s="53">
        <v>3</v>
      </c>
      <c r="D31" s="70" t="s">
        <v>28</v>
      </c>
      <c r="E31" s="91">
        <v>300</v>
      </c>
      <c r="F31" s="34">
        <f t="shared" si="0"/>
        <v>900</v>
      </c>
      <c r="G31" s="1"/>
      <c r="H31" s="13">
        <v>1</v>
      </c>
      <c r="I31" s="13">
        <v>1</v>
      </c>
      <c r="J31" s="13">
        <f t="shared" si="1"/>
        <v>300</v>
      </c>
      <c r="K31" s="13">
        <v>1</v>
      </c>
      <c r="L31" s="13">
        <v>1</v>
      </c>
      <c r="M31" s="13">
        <f t="shared" si="2"/>
        <v>300</v>
      </c>
      <c r="N31" s="13">
        <v>1</v>
      </c>
      <c r="O31" s="13">
        <v>1</v>
      </c>
      <c r="P31" s="4">
        <f t="shared" si="3"/>
        <v>300</v>
      </c>
      <c r="R31" s="1">
        <f t="shared" si="4"/>
        <v>900</v>
      </c>
      <c r="S31" s="1" t="str">
        <f t="shared" si="5"/>
        <v>ok</v>
      </c>
      <c r="T31" s="135">
        <f t="shared" si="6"/>
        <v>1.6684379916678208E-2</v>
      </c>
    </row>
    <row r="32" spans="1:20" x14ac:dyDescent="0.2">
      <c r="A32" s="13" t="s">
        <v>41</v>
      </c>
      <c r="B32" s="88"/>
      <c r="C32" s="53">
        <v>3</v>
      </c>
      <c r="D32" s="70" t="s">
        <v>28</v>
      </c>
      <c r="E32" s="91">
        <v>150</v>
      </c>
      <c r="F32" s="34">
        <f t="shared" si="0"/>
        <v>450</v>
      </c>
      <c r="G32" s="1"/>
      <c r="H32" s="13">
        <v>1</v>
      </c>
      <c r="I32" s="13">
        <v>1</v>
      </c>
      <c r="J32" s="13">
        <f t="shared" si="1"/>
        <v>150</v>
      </c>
      <c r="K32" s="13">
        <v>1</v>
      </c>
      <c r="L32" s="13">
        <v>1</v>
      </c>
      <c r="M32" s="13">
        <f t="shared" si="2"/>
        <v>150</v>
      </c>
      <c r="N32" s="13">
        <v>1</v>
      </c>
      <c r="O32" s="13">
        <v>1</v>
      </c>
      <c r="P32" s="4">
        <f t="shared" si="3"/>
        <v>150</v>
      </c>
      <c r="R32" s="1">
        <f t="shared" si="4"/>
        <v>450</v>
      </c>
      <c r="S32" s="1" t="str">
        <f t="shared" si="5"/>
        <v>ok</v>
      </c>
      <c r="T32" s="135">
        <f t="shared" si="6"/>
        <v>8.3421899583391041E-3</v>
      </c>
    </row>
    <row r="33" spans="1:20" x14ac:dyDescent="0.2">
      <c r="A33" s="13" t="s">
        <v>46</v>
      </c>
      <c r="B33" s="88"/>
      <c r="C33" s="53">
        <v>3</v>
      </c>
      <c r="D33" s="70" t="s">
        <v>3</v>
      </c>
      <c r="E33" s="4">
        <v>150</v>
      </c>
      <c r="F33" s="34">
        <f t="shared" si="0"/>
        <v>450</v>
      </c>
      <c r="G33" s="1"/>
      <c r="H33" s="13">
        <v>1</v>
      </c>
      <c r="I33" s="13">
        <v>1</v>
      </c>
      <c r="J33" s="13">
        <f t="shared" si="1"/>
        <v>150</v>
      </c>
      <c r="K33" s="13">
        <v>1</v>
      </c>
      <c r="L33" s="13">
        <v>1</v>
      </c>
      <c r="M33" s="13">
        <f t="shared" si="2"/>
        <v>150</v>
      </c>
      <c r="N33" s="13">
        <v>1</v>
      </c>
      <c r="O33" s="13">
        <v>1</v>
      </c>
      <c r="P33" s="4">
        <f t="shared" si="3"/>
        <v>150</v>
      </c>
      <c r="R33" s="1">
        <f t="shared" si="4"/>
        <v>450</v>
      </c>
      <c r="S33" s="1" t="str">
        <f t="shared" si="5"/>
        <v>ok</v>
      </c>
      <c r="T33" s="135">
        <f t="shared" si="6"/>
        <v>8.3421899583391041E-3</v>
      </c>
    </row>
    <row r="34" spans="1:20" x14ac:dyDescent="0.2">
      <c r="A34" s="13" t="s">
        <v>42</v>
      </c>
      <c r="B34" s="88"/>
      <c r="C34" s="53">
        <v>3</v>
      </c>
      <c r="D34" s="70" t="s">
        <v>3</v>
      </c>
      <c r="E34" s="4">
        <v>140</v>
      </c>
      <c r="F34" s="34">
        <f t="shared" si="0"/>
        <v>420</v>
      </c>
      <c r="G34" s="1"/>
      <c r="H34" s="13">
        <v>1</v>
      </c>
      <c r="I34" s="13">
        <v>1</v>
      </c>
      <c r="J34" s="13">
        <f t="shared" si="1"/>
        <v>140</v>
      </c>
      <c r="K34" s="13">
        <v>1</v>
      </c>
      <c r="L34" s="13">
        <v>1</v>
      </c>
      <c r="M34" s="13">
        <f t="shared" si="2"/>
        <v>140</v>
      </c>
      <c r="N34" s="13">
        <v>1</v>
      </c>
      <c r="O34" s="13">
        <v>1</v>
      </c>
      <c r="P34" s="4">
        <f t="shared" si="3"/>
        <v>140</v>
      </c>
      <c r="R34" s="1">
        <f t="shared" si="4"/>
        <v>420</v>
      </c>
      <c r="S34" s="1" t="str">
        <f t="shared" si="5"/>
        <v>ok</v>
      </c>
      <c r="T34" s="135">
        <f t="shared" si="6"/>
        <v>7.7860439611164966E-3</v>
      </c>
    </row>
    <row r="35" spans="1:20" x14ac:dyDescent="0.2">
      <c r="A35" s="13" t="s">
        <v>54</v>
      </c>
      <c r="B35" s="88"/>
      <c r="C35" s="53">
        <v>3</v>
      </c>
      <c r="D35" s="70" t="s">
        <v>3</v>
      </c>
      <c r="E35" s="4">
        <v>140</v>
      </c>
      <c r="F35" s="34">
        <f t="shared" si="0"/>
        <v>420</v>
      </c>
      <c r="G35" s="1"/>
      <c r="H35" s="13">
        <v>1</v>
      </c>
      <c r="I35" s="13">
        <v>1</v>
      </c>
      <c r="J35" s="13">
        <f t="shared" si="1"/>
        <v>140</v>
      </c>
      <c r="K35" s="13">
        <v>1</v>
      </c>
      <c r="L35" s="13">
        <v>1</v>
      </c>
      <c r="M35" s="13">
        <f t="shared" si="2"/>
        <v>140</v>
      </c>
      <c r="N35" s="13">
        <v>1</v>
      </c>
      <c r="O35" s="13">
        <v>1</v>
      </c>
      <c r="P35" s="4">
        <f t="shared" si="3"/>
        <v>140</v>
      </c>
      <c r="R35" s="1">
        <f t="shared" si="4"/>
        <v>420</v>
      </c>
      <c r="S35" s="1" t="str">
        <f t="shared" si="5"/>
        <v>ok</v>
      </c>
      <c r="T35" s="135">
        <f t="shared" si="6"/>
        <v>7.7860439611164966E-3</v>
      </c>
    </row>
    <row r="36" spans="1:20" ht="15" x14ac:dyDescent="0.2">
      <c r="A36" s="13" t="s">
        <v>43</v>
      </c>
      <c r="B36" s="88"/>
      <c r="C36" s="53">
        <v>1</v>
      </c>
      <c r="D36" s="70" t="s">
        <v>1</v>
      </c>
      <c r="E36" s="145">
        <v>300</v>
      </c>
      <c r="F36" s="34">
        <f t="shared" si="0"/>
        <v>300</v>
      </c>
      <c r="G36" s="1"/>
      <c r="H36" s="13">
        <v>1</v>
      </c>
      <c r="I36" s="13">
        <v>1</v>
      </c>
      <c r="J36" s="13">
        <f t="shared" si="1"/>
        <v>300</v>
      </c>
      <c r="K36" s="13"/>
      <c r="L36" s="13"/>
      <c r="M36" s="13"/>
      <c r="N36" s="30"/>
      <c r="O36" s="30"/>
      <c r="P36" s="18"/>
      <c r="R36" s="1">
        <f t="shared" si="4"/>
        <v>300</v>
      </c>
      <c r="S36" s="1" t="str">
        <f t="shared" si="5"/>
        <v>ok</v>
      </c>
      <c r="T36" s="135">
        <f t="shared" si="6"/>
        <v>5.5614599722260691E-3</v>
      </c>
    </row>
    <row r="37" spans="1:20" ht="15" x14ac:dyDescent="0.2">
      <c r="A37" s="13" t="s">
        <v>47</v>
      </c>
      <c r="B37" s="88"/>
      <c r="C37" s="53">
        <v>1</v>
      </c>
      <c r="D37" s="70" t="s">
        <v>1</v>
      </c>
      <c r="E37" s="145">
        <v>500</v>
      </c>
      <c r="F37" s="34">
        <f t="shared" si="0"/>
        <v>500</v>
      </c>
      <c r="G37" s="1"/>
      <c r="H37" s="13">
        <v>1</v>
      </c>
      <c r="I37" s="13">
        <v>1</v>
      </c>
      <c r="J37" s="13">
        <f t="shared" si="1"/>
        <v>500</v>
      </c>
      <c r="K37" s="30"/>
      <c r="L37" s="30"/>
      <c r="M37" s="30"/>
      <c r="N37" s="30"/>
      <c r="O37" s="30"/>
      <c r="P37" s="18"/>
      <c r="R37" s="1">
        <f t="shared" si="4"/>
        <v>500</v>
      </c>
      <c r="S37" s="1" t="str">
        <f t="shared" si="5"/>
        <v>ok</v>
      </c>
      <c r="T37" s="135">
        <f t="shared" si="6"/>
        <v>9.2690999537101155E-3</v>
      </c>
    </row>
    <row r="38" spans="1:20" ht="15" x14ac:dyDescent="0.2">
      <c r="A38" s="13" t="s">
        <v>48</v>
      </c>
      <c r="B38" s="88"/>
      <c r="C38" s="53">
        <v>1</v>
      </c>
      <c r="D38" s="70" t="s">
        <v>1</v>
      </c>
      <c r="E38" s="4">
        <v>180</v>
      </c>
      <c r="F38" s="34">
        <f t="shared" si="0"/>
        <v>180</v>
      </c>
      <c r="G38" s="1"/>
      <c r="H38" s="13"/>
      <c r="I38" s="13"/>
      <c r="J38" s="13"/>
      <c r="K38" s="13">
        <v>1</v>
      </c>
      <c r="L38" s="13">
        <v>1</v>
      </c>
      <c r="M38" s="13">
        <f>+K38*L38*$E38</f>
        <v>180</v>
      </c>
      <c r="N38" s="30"/>
      <c r="O38" s="30"/>
      <c r="P38" s="18"/>
      <c r="R38" s="1">
        <f t="shared" si="4"/>
        <v>180</v>
      </c>
      <c r="S38" s="1" t="str">
        <f t="shared" si="5"/>
        <v>ok</v>
      </c>
      <c r="T38" s="135">
        <f t="shared" si="6"/>
        <v>3.3368759833356416E-3</v>
      </c>
    </row>
    <row r="39" spans="1:20" ht="15" x14ac:dyDescent="0.2">
      <c r="A39" s="13" t="s">
        <v>61</v>
      </c>
      <c r="B39" s="88"/>
      <c r="C39" s="53">
        <v>1</v>
      </c>
      <c r="D39" s="70" t="s">
        <v>3</v>
      </c>
      <c r="E39" s="145">
        <v>300</v>
      </c>
      <c r="F39" s="34">
        <f t="shared" si="0"/>
        <v>300</v>
      </c>
      <c r="G39" s="1"/>
      <c r="H39" s="13">
        <v>1</v>
      </c>
      <c r="I39" s="13">
        <v>1</v>
      </c>
      <c r="J39" s="13">
        <f>+H39*I39*E39</f>
        <v>300</v>
      </c>
      <c r="K39" s="13"/>
      <c r="L39" s="13"/>
      <c r="M39" s="13"/>
      <c r="N39" s="30"/>
      <c r="O39" s="30"/>
      <c r="P39" s="18"/>
      <c r="R39" s="1">
        <f t="shared" si="4"/>
        <v>300</v>
      </c>
      <c r="S39" s="1" t="str">
        <f t="shared" si="5"/>
        <v>ok</v>
      </c>
      <c r="T39" s="135">
        <f t="shared" si="6"/>
        <v>5.5614599722260691E-3</v>
      </c>
    </row>
    <row r="40" spans="1:20" ht="15" thickBot="1" x14ac:dyDescent="0.25">
      <c r="A40" s="13" t="s">
        <v>56</v>
      </c>
      <c r="B40" s="4">
        <v>0.5</v>
      </c>
      <c r="C40" s="53">
        <v>3</v>
      </c>
      <c r="D40" s="70" t="s">
        <v>3</v>
      </c>
      <c r="E40" s="4">
        <v>4155</v>
      </c>
      <c r="F40" s="34">
        <f>+B40*C40*E40</f>
        <v>6232.5</v>
      </c>
      <c r="G40" s="1"/>
      <c r="H40" s="13">
        <v>0.5</v>
      </c>
      <c r="I40" s="13">
        <v>1</v>
      </c>
      <c r="J40" s="13">
        <f t="shared" si="1"/>
        <v>2077.5</v>
      </c>
      <c r="K40" s="13">
        <v>0.5</v>
      </c>
      <c r="L40" s="13">
        <v>1</v>
      </c>
      <c r="M40" s="13">
        <f>+K40*L40*$E40</f>
        <v>2077.5</v>
      </c>
      <c r="N40" s="13">
        <v>0.5</v>
      </c>
      <c r="O40" s="13">
        <v>1</v>
      </c>
      <c r="P40" s="4">
        <f>+N40*O40*$E40</f>
        <v>2077.5</v>
      </c>
      <c r="R40" s="1">
        <f t="shared" si="4"/>
        <v>6232.5</v>
      </c>
      <c r="S40" s="1" t="str">
        <f t="shared" si="5"/>
        <v>ok</v>
      </c>
      <c r="T40" s="135">
        <f t="shared" si="6"/>
        <v>0.11553933092299659</v>
      </c>
    </row>
    <row r="41" spans="1:20" ht="15.75" thickBot="1" x14ac:dyDescent="0.25">
      <c r="A41" s="48" t="s">
        <v>44</v>
      </c>
      <c r="B41" s="6"/>
      <c r="C41" s="6"/>
      <c r="D41" s="6"/>
      <c r="E41" s="6"/>
      <c r="F41" s="7">
        <f>SUM(F30:F40)</f>
        <v>11872.67</v>
      </c>
      <c r="G41" s="1"/>
      <c r="H41" s="125"/>
      <c r="I41" s="136"/>
      <c r="J41" s="136">
        <f>SUM(J30:J40)</f>
        <v>4630.8899999999994</v>
      </c>
      <c r="K41" s="136"/>
      <c r="L41" s="136"/>
      <c r="M41" s="136">
        <f>SUM(M30:M40)</f>
        <v>3710.89</v>
      </c>
      <c r="N41" s="136"/>
      <c r="O41" s="136"/>
      <c r="P41" s="136">
        <f>SUM(P30:P40)</f>
        <v>3530.89</v>
      </c>
      <c r="R41" s="1">
        <f t="shared" si="4"/>
        <v>11872.669999999998</v>
      </c>
      <c r="S41" s="1" t="str">
        <f t="shared" si="5"/>
        <v>ok</v>
      </c>
      <c r="T41" s="135">
        <f t="shared" si="6"/>
        <v>0.2200979298948309</v>
      </c>
    </row>
    <row r="42" spans="1:20" ht="15.75" thickBot="1" x14ac:dyDescent="0.25">
      <c r="A42" s="8"/>
      <c r="B42" s="8"/>
      <c r="C42" s="50"/>
      <c r="D42" s="8"/>
      <c r="E42" s="8"/>
      <c r="F42" s="8"/>
      <c r="G42" s="1"/>
      <c r="H42" s="8"/>
      <c r="I42" s="8"/>
      <c r="J42" s="8"/>
      <c r="K42" s="8"/>
      <c r="L42" s="8"/>
      <c r="M42" s="8"/>
      <c r="N42" s="8"/>
      <c r="O42" s="8"/>
      <c r="P42" s="8"/>
      <c r="T42" s="135"/>
    </row>
    <row r="43" spans="1:20" ht="15" x14ac:dyDescent="0.2">
      <c r="A43" s="17" t="s">
        <v>15</v>
      </c>
      <c r="B43" s="51"/>
      <c r="C43" s="27"/>
      <c r="D43" s="28"/>
      <c r="E43" s="52"/>
      <c r="F43" s="3"/>
      <c r="H43" s="16"/>
      <c r="I43" s="16"/>
      <c r="J43" s="16"/>
      <c r="K43" s="16"/>
      <c r="L43" s="16"/>
      <c r="M43" s="16"/>
      <c r="N43" s="16"/>
      <c r="O43" s="16"/>
      <c r="P43" s="3"/>
      <c r="T43" s="135"/>
    </row>
    <row r="44" spans="1:20" ht="15" x14ac:dyDescent="0.2">
      <c r="A44" s="18" t="s">
        <v>16</v>
      </c>
      <c r="B44" s="53"/>
      <c r="C44" s="32"/>
      <c r="D44" s="33"/>
      <c r="E44" s="54"/>
      <c r="F44" s="4"/>
      <c r="G44" s="1"/>
      <c r="H44" s="13"/>
      <c r="I44" s="13"/>
      <c r="J44" s="13"/>
      <c r="K44" s="13"/>
      <c r="L44" s="13"/>
      <c r="M44" s="13"/>
      <c r="N44" s="13"/>
      <c r="O44" s="13"/>
      <c r="P44" s="4"/>
      <c r="T44" s="135"/>
    </row>
    <row r="45" spans="1:20" x14ac:dyDescent="0.2">
      <c r="A45" s="4" t="s">
        <v>49</v>
      </c>
      <c r="B45" s="83">
        <v>1</v>
      </c>
      <c r="C45" s="33">
        <v>0.5</v>
      </c>
      <c r="D45" s="35" t="s">
        <v>9</v>
      </c>
      <c r="E45" s="36">
        <v>150</v>
      </c>
      <c r="F45" s="34">
        <f>+B45*C45*E45</f>
        <v>75</v>
      </c>
      <c r="G45" s="1"/>
      <c r="H45" s="13">
        <v>1</v>
      </c>
      <c r="I45" s="13">
        <v>0.5</v>
      </c>
      <c r="J45" s="13">
        <f>+H45*I45*$E45</f>
        <v>75</v>
      </c>
      <c r="K45" s="13"/>
      <c r="L45" s="13"/>
      <c r="M45" s="13"/>
      <c r="N45" s="13"/>
      <c r="O45" s="13"/>
      <c r="P45" s="4"/>
      <c r="R45" s="1">
        <f>+J45+M45+P45</f>
        <v>75</v>
      </c>
      <c r="S45" s="1" t="str">
        <f>+IF(R45=F45,"ok","revisar")</f>
        <v>ok</v>
      </c>
      <c r="T45" s="135">
        <f>+R45/$R$65</f>
        <v>1.3903649930565173E-3</v>
      </c>
    </row>
    <row r="46" spans="1:20" x14ac:dyDescent="0.2">
      <c r="A46" s="4" t="s">
        <v>50</v>
      </c>
      <c r="B46" s="83">
        <v>0.25</v>
      </c>
      <c r="C46" s="33">
        <v>3</v>
      </c>
      <c r="D46" s="35" t="s">
        <v>3</v>
      </c>
      <c r="E46" s="36">
        <v>200</v>
      </c>
      <c r="F46" s="34">
        <f>+B46*C46*E46</f>
        <v>150</v>
      </c>
      <c r="G46" s="1"/>
      <c r="H46" s="13">
        <v>0.25</v>
      </c>
      <c r="I46" s="13">
        <v>1</v>
      </c>
      <c r="J46" s="13">
        <f>+H46*I46*$E46</f>
        <v>50</v>
      </c>
      <c r="K46" s="13">
        <v>0.25</v>
      </c>
      <c r="L46" s="13">
        <v>1</v>
      </c>
      <c r="M46" s="13">
        <f>+K46*L46*$E46</f>
        <v>50</v>
      </c>
      <c r="N46" s="13">
        <v>0.25</v>
      </c>
      <c r="O46" s="13">
        <v>1</v>
      </c>
      <c r="P46" s="4">
        <f>+N46*O46*$E46</f>
        <v>50</v>
      </c>
      <c r="R46" s="1">
        <f>+J46+M46+P46</f>
        <v>150</v>
      </c>
      <c r="S46" s="1" t="str">
        <f>+IF(R46=F46,"ok","revisar")</f>
        <v>ok</v>
      </c>
      <c r="T46" s="135">
        <f>+R46/$R$65</f>
        <v>2.7807299861130346E-3</v>
      </c>
    </row>
    <row r="47" spans="1:20" x14ac:dyDescent="0.2">
      <c r="A47" s="55" t="s">
        <v>51</v>
      </c>
      <c r="B47" s="83">
        <v>0.5</v>
      </c>
      <c r="C47" s="33">
        <v>3</v>
      </c>
      <c r="D47" s="35" t="s">
        <v>3</v>
      </c>
      <c r="E47" s="36">
        <v>250</v>
      </c>
      <c r="F47" s="34">
        <f>+B47*C47*E47</f>
        <v>375</v>
      </c>
      <c r="G47" s="1"/>
      <c r="H47" s="13">
        <v>0.5</v>
      </c>
      <c r="I47" s="13">
        <v>1</v>
      </c>
      <c r="J47" s="13">
        <f>+H47*I47*$E47</f>
        <v>125</v>
      </c>
      <c r="K47" s="13">
        <v>0.5</v>
      </c>
      <c r="L47" s="13">
        <v>1</v>
      </c>
      <c r="M47" s="13">
        <f>+K47*L47*$E47</f>
        <v>125</v>
      </c>
      <c r="N47" s="13">
        <v>0.5</v>
      </c>
      <c r="O47" s="13">
        <v>1</v>
      </c>
      <c r="P47" s="4">
        <f>+N47*O47*$E47</f>
        <v>125</v>
      </c>
      <c r="R47" s="1">
        <f>+J47+M47+P47</f>
        <v>375</v>
      </c>
      <c r="S47" s="1" t="str">
        <f>+IF(R47=F47,"ok","revisar")</f>
        <v>ok</v>
      </c>
      <c r="T47" s="135">
        <f>+R47/$R$65</f>
        <v>6.9518249652825862E-3</v>
      </c>
    </row>
    <row r="48" spans="1:20" ht="15" thickBot="1" x14ac:dyDescent="0.25">
      <c r="A48" s="55" t="s">
        <v>52</v>
      </c>
      <c r="B48" s="83">
        <v>1</v>
      </c>
      <c r="C48" s="33">
        <v>3</v>
      </c>
      <c r="D48" s="35" t="s">
        <v>55</v>
      </c>
      <c r="E48" s="36">
        <v>100</v>
      </c>
      <c r="F48" s="34">
        <f>+B48*C48*E48</f>
        <v>300</v>
      </c>
      <c r="G48" s="1"/>
      <c r="H48" s="13">
        <v>3</v>
      </c>
      <c r="I48" s="13">
        <v>1</v>
      </c>
      <c r="J48" s="13">
        <f>+H48*I48*$E48</f>
        <v>300</v>
      </c>
      <c r="K48" s="13"/>
      <c r="L48" s="13"/>
      <c r="M48" s="13"/>
      <c r="N48" s="13"/>
      <c r="O48" s="13"/>
      <c r="P48" s="4"/>
      <c r="R48" s="1">
        <f>+J48+M48+P48</f>
        <v>300</v>
      </c>
      <c r="S48" s="1" t="str">
        <f>+IF(R48=F48,"ok","revisar")</f>
        <v>ok</v>
      </c>
      <c r="T48" s="135">
        <f>+R48/$R$65</f>
        <v>5.5614599722260691E-3</v>
      </c>
    </row>
    <row r="49" spans="1:21" ht="15.75" thickBot="1" x14ac:dyDescent="0.25">
      <c r="A49" s="48" t="s">
        <v>67</v>
      </c>
      <c r="B49" s="6"/>
      <c r="C49" s="6"/>
      <c r="D49" s="6"/>
      <c r="E49" s="6"/>
      <c r="F49" s="7">
        <f>SUM(F45:F48)</f>
        <v>900</v>
      </c>
      <c r="G49" s="1"/>
      <c r="H49" s="48"/>
      <c r="I49" s="7"/>
      <c r="J49" s="7">
        <f>SUM(J44:J48)</f>
        <v>550</v>
      </c>
      <c r="K49" s="7"/>
      <c r="L49" s="7"/>
      <c r="M49" s="7">
        <f>SUM(M44:M48)</f>
        <v>175</v>
      </c>
      <c r="N49" s="7"/>
      <c r="O49" s="7"/>
      <c r="P49" s="7">
        <f>SUM(P43:P48)</f>
        <v>175</v>
      </c>
      <c r="R49" s="1">
        <f>+J49+M49+P49</f>
        <v>900</v>
      </c>
      <c r="S49" s="1" t="str">
        <f>+IF(R49=F49,"ok","revisar")</f>
        <v>ok</v>
      </c>
      <c r="T49" s="135">
        <f>+R49/$R$65</f>
        <v>1.6684379916678208E-2</v>
      </c>
    </row>
    <row r="50" spans="1:21" ht="15" thickBot="1" x14ac:dyDescent="0.25">
      <c r="A50" s="55"/>
      <c r="B50" s="53"/>
      <c r="C50" s="32"/>
      <c r="D50" s="35"/>
      <c r="E50" s="56"/>
      <c r="F50" s="4"/>
      <c r="G50" s="1"/>
      <c r="H50" s="13"/>
      <c r="I50" s="13"/>
      <c r="J50" s="13"/>
      <c r="K50" s="13"/>
      <c r="L50" s="13"/>
      <c r="M50" s="13"/>
      <c r="N50" s="13"/>
      <c r="O50" s="13"/>
      <c r="P50" s="4"/>
      <c r="T50" s="135"/>
    </row>
    <row r="51" spans="1:21" ht="15" x14ac:dyDescent="0.2">
      <c r="A51" s="79" t="s">
        <v>17</v>
      </c>
      <c r="B51" s="80"/>
      <c r="C51" s="38"/>
      <c r="D51" s="39"/>
      <c r="E51" s="40"/>
      <c r="F51" s="3"/>
      <c r="G51" s="1"/>
      <c r="H51" s="16"/>
      <c r="I51" s="16"/>
      <c r="J51" s="16"/>
      <c r="K51" s="16"/>
      <c r="L51" s="16"/>
      <c r="M51" s="16"/>
      <c r="N51" s="16"/>
      <c r="O51" s="16"/>
      <c r="P51" s="3"/>
      <c r="T51" s="135"/>
    </row>
    <row r="52" spans="1:21" x14ac:dyDescent="0.2">
      <c r="A52" s="12" t="s">
        <v>65</v>
      </c>
      <c r="B52" s="83"/>
      <c r="C52" s="33">
        <v>1</v>
      </c>
      <c r="D52" s="39" t="s">
        <v>1</v>
      </c>
      <c r="E52" s="36">
        <v>70</v>
      </c>
      <c r="F52" s="34">
        <f>+C52*E52</f>
        <v>70</v>
      </c>
      <c r="G52" s="1"/>
      <c r="H52" s="11"/>
      <c r="I52" s="11"/>
      <c r="J52" s="11"/>
      <c r="K52" s="11">
        <v>1</v>
      </c>
      <c r="L52" s="11">
        <v>1</v>
      </c>
      <c r="M52" s="11">
        <f>L52*K52*E52</f>
        <v>70</v>
      </c>
      <c r="N52" s="11"/>
      <c r="O52" s="11"/>
      <c r="P52" s="12"/>
      <c r="R52" s="1">
        <f t="shared" ref="R52:R63" si="7">+J52+M52+P52</f>
        <v>70</v>
      </c>
      <c r="S52" s="1" t="str">
        <f t="shared" ref="S52:S63" si="8">+IF(R52=F52,"ok","revisar")</f>
        <v>ok</v>
      </c>
      <c r="T52" s="135">
        <f t="shared" ref="T52:T63" si="9">+R52/$R$65</f>
        <v>1.2976739935194161E-3</v>
      </c>
    </row>
    <row r="53" spans="1:21" x14ac:dyDescent="0.2">
      <c r="A53" s="12" t="s">
        <v>66</v>
      </c>
      <c r="B53" s="83"/>
      <c r="C53" s="33">
        <v>2</v>
      </c>
      <c r="D53" s="39" t="s">
        <v>1</v>
      </c>
      <c r="E53" s="36">
        <v>200</v>
      </c>
      <c r="F53" s="34">
        <f t="shared" ref="F53:F62" si="10">+C53*E53</f>
        <v>400</v>
      </c>
      <c r="G53" s="1"/>
      <c r="H53" s="11"/>
      <c r="I53" s="11"/>
      <c r="J53" s="11"/>
      <c r="K53" s="11">
        <v>2</v>
      </c>
      <c r="L53" s="11">
        <v>1</v>
      </c>
      <c r="M53" s="11">
        <f>L53*K53*E53</f>
        <v>400</v>
      </c>
      <c r="N53" s="11"/>
      <c r="O53" s="11"/>
      <c r="P53" s="12"/>
      <c r="R53" s="1">
        <f t="shared" si="7"/>
        <v>400</v>
      </c>
      <c r="S53" s="1" t="str">
        <f t="shared" si="8"/>
        <v>ok</v>
      </c>
      <c r="T53" s="135">
        <f t="shared" si="9"/>
        <v>7.4152799629680919E-3</v>
      </c>
    </row>
    <row r="54" spans="1:21" x14ac:dyDescent="0.2">
      <c r="A54" s="4" t="s">
        <v>30</v>
      </c>
      <c r="B54" s="83"/>
      <c r="C54" s="33">
        <v>0.5</v>
      </c>
      <c r="D54" s="35" t="s">
        <v>9</v>
      </c>
      <c r="E54" s="92">
        <v>80</v>
      </c>
      <c r="F54" s="34">
        <f t="shared" si="10"/>
        <v>40</v>
      </c>
      <c r="G54" s="1"/>
      <c r="H54" s="13">
        <v>0.25</v>
      </c>
      <c r="I54" s="13">
        <v>1</v>
      </c>
      <c r="J54" s="13">
        <f>(I54*H54*E54)</f>
        <v>20</v>
      </c>
      <c r="K54" s="13"/>
      <c r="L54" s="13"/>
      <c r="M54" s="13"/>
      <c r="N54" s="13">
        <v>0.25</v>
      </c>
      <c r="O54" s="13">
        <v>1</v>
      </c>
      <c r="P54" s="4">
        <f>+N54*O54*$E54</f>
        <v>20</v>
      </c>
      <c r="R54" s="1">
        <f t="shared" si="7"/>
        <v>40</v>
      </c>
      <c r="S54" s="1" t="str">
        <f t="shared" si="8"/>
        <v>ok</v>
      </c>
      <c r="T54" s="135">
        <f t="shared" si="9"/>
        <v>7.4152799629680923E-4</v>
      </c>
    </row>
    <row r="55" spans="1:21" x14ac:dyDescent="0.2">
      <c r="A55" s="4" t="s">
        <v>22</v>
      </c>
      <c r="B55" s="83"/>
      <c r="C55" s="33">
        <v>3</v>
      </c>
      <c r="D55" s="35" t="s">
        <v>18</v>
      </c>
      <c r="E55" s="36">
        <v>100</v>
      </c>
      <c r="F55" s="34">
        <f t="shared" si="10"/>
        <v>300</v>
      </c>
      <c r="G55" s="1"/>
      <c r="H55" s="13">
        <v>1</v>
      </c>
      <c r="I55" s="13">
        <v>1</v>
      </c>
      <c r="J55" s="13">
        <f>(I55*H55*E55)</f>
        <v>100</v>
      </c>
      <c r="K55" s="13"/>
      <c r="L55" s="13"/>
      <c r="M55" s="13"/>
      <c r="N55" s="13">
        <v>2</v>
      </c>
      <c r="O55" s="13">
        <v>1</v>
      </c>
      <c r="P55" s="4">
        <f>+N55*O55*$E55</f>
        <v>200</v>
      </c>
      <c r="R55" s="1">
        <f t="shared" si="7"/>
        <v>300</v>
      </c>
      <c r="S55" s="1" t="str">
        <f t="shared" si="8"/>
        <v>ok</v>
      </c>
      <c r="T55" s="135">
        <f t="shared" si="9"/>
        <v>5.5614599722260691E-3</v>
      </c>
    </row>
    <row r="56" spans="1:21" x14ac:dyDescent="0.2">
      <c r="A56" s="4" t="s">
        <v>19</v>
      </c>
      <c r="B56" s="83"/>
      <c r="C56" s="33">
        <v>1</v>
      </c>
      <c r="D56" s="35" t="s">
        <v>4</v>
      </c>
      <c r="E56" s="36">
        <v>48</v>
      </c>
      <c r="F56" s="34">
        <f t="shared" si="10"/>
        <v>48</v>
      </c>
      <c r="G56" s="1"/>
      <c r="H56" s="13"/>
      <c r="I56" s="13"/>
      <c r="J56" s="13"/>
      <c r="K56" s="13">
        <v>1</v>
      </c>
      <c r="L56" s="13">
        <v>1</v>
      </c>
      <c r="M56" s="13">
        <f>+K56*L56*$E56</f>
        <v>48</v>
      </c>
      <c r="N56" s="13"/>
      <c r="O56" s="13"/>
      <c r="P56" s="4"/>
      <c r="R56" s="1">
        <f t="shared" si="7"/>
        <v>48</v>
      </c>
      <c r="S56" s="1" t="str">
        <f t="shared" si="8"/>
        <v>ok</v>
      </c>
      <c r="T56" s="135">
        <f t="shared" si="9"/>
        <v>8.8983359555617103E-4</v>
      </c>
    </row>
    <row r="57" spans="1:21" x14ac:dyDescent="0.2">
      <c r="A57" s="4" t="s">
        <v>5</v>
      </c>
      <c r="B57" s="83"/>
      <c r="C57" s="33">
        <v>2</v>
      </c>
      <c r="D57" s="35" t="s">
        <v>1</v>
      </c>
      <c r="E57" s="36">
        <v>80</v>
      </c>
      <c r="F57" s="34">
        <f t="shared" si="10"/>
        <v>160</v>
      </c>
      <c r="G57" s="1"/>
      <c r="H57" s="13"/>
      <c r="I57" s="13"/>
      <c r="J57" s="13"/>
      <c r="K57" s="13"/>
      <c r="L57" s="13"/>
      <c r="M57" s="4"/>
      <c r="N57" s="13">
        <v>2</v>
      </c>
      <c r="O57" s="13">
        <v>1</v>
      </c>
      <c r="P57" s="4">
        <f>(O57*N57*E57)</f>
        <v>160</v>
      </c>
      <c r="R57" s="1">
        <f t="shared" si="7"/>
        <v>160</v>
      </c>
      <c r="S57" s="1" t="str">
        <f t="shared" si="8"/>
        <v>ok</v>
      </c>
      <c r="T57" s="135">
        <f t="shared" si="9"/>
        <v>2.9661119851872369E-3</v>
      </c>
    </row>
    <row r="58" spans="1:21" customFormat="1" x14ac:dyDescent="0.2">
      <c r="A58" s="15" t="s">
        <v>36</v>
      </c>
      <c r="B58" s="83"/>
      <c r="C58" s="89">
        <v>0.5</v>
      </c>
      <c r="D58" s="57" t="s">
        <v>9</v>
      </c>
      <c r="E58" s="81">
        <v>298</v>
      </c>
      <c r="F58" s="34">
        <f t="shared" si="10"/>
        <v>149</v>
      </c>
      <c r="G58" s="1"/>
      <c r="H58" s="13"/>
      <c r="I58" s="13"/>
      <c r="J58" s="4"/>
      <c r="K58" s="13">
        <v>0.5</v>
      </c>
      <c r="L58" s="13">
        <v>1</v>
      </c>
      <c r="M58" s="4">
        <f>+K58*L58*E58</f>
        <v>149</v>
      </c>
      <c r="N58" s="124"/>
      <c r="O58" s="13"/>
      <c r="P58" s="4"/>
      <c r="R58" s="1">
        <f t="shared" si="7"/>
        <v>149</v>
      </c>
      <c r="S58" s="1" t="str">
        <f t="shared" si="8"/>
        <v>ok</v>
      </c>
      <c r="T58" s="135">
        <f t="shared" si="9"/>
        <v>2.7621917862056143E-3</v>
      </c>
      <c r="U58" s="1"/>
    </row>
    <row r="59" spans="1:21" customFormat="1" x14ac:dyDescent="0.2">
      <c r="A59" s="15" t="s">
        <v>34</v>
      </c>
      <c r="B59" s="83"/>
      <c r="C59" s="89">
        <v>0.5</v>
      </c>
      <c r="D59" s="57" t="s">
        <v>9</v>
      </c>
      <c r="E59" s="81">
        <v>298</v>
      </c>
      <c r="F59" s="34">
        <f t="shared" si="10"/>
        <v>149</v>
      </c>
      <c r="G59" s="1"/>
      <c r="H59" s="13"/>
      <c r="I59" s="13"/>
      <c r="J59" s="4"/>
      <c r="K59" s="124">
        <v>0.5</v>
      </c>
      <c r="L59" s="13">
        <v>1</v>
      </c>
      <c r="M59" s="4">
        <f>+K59*L59*E59</f>
        <v>149</v>
      </c>
      <c r="N59" s="124"/>
      <c r="O59" s="13"/>
      <c r="P59" s="4"/>
      <c r="R59" s="1">
        <f t="shared" si="7"/>
        <v>149</v>
      </c>
      <c r="S59" s="1" t="str">
        <f t="shared" si="8"/>
        <v>ok</v>
      </c>
      <c r="T59" s="135">
        <f t="shared" si="9"/>
        <v>2.7621917862056143E-3</v>
      </c>
      <c r="U59" s="1"/>
    </row>
    <row r="60" spans="1:21" customFormat="1" x14ac:dyDescent="0.2">
      <c r="A60" s="15" t="s">
        <v>60</v>
      </c>
      <c r="B60" s="83"/>
      <c r="C60" s="89">
        <v>0.5</v>
      </c>
      <c r="D60" s="57" t="s">
        <v>9</v>
      </c>
      <c r="E60" s="81">
        <v>298</v>
      </c>
      <c r="F60" s="34">
        <f t="shared" si="10"/>
        <v>149</v>
      </c>
      <c r="G60" s="1"/>
      <c r="H60" s="13"/>
      <c r="I60" s="13"/>
      <c r="J60" s="4"/>
      <c r="K60" s="124">
        <v>0.5</v>
      </c>
      <c r="L60" s="13">
        <v>1</v>
      </c>
      <c r="M60" s="4">
        <f>+K60*L60*E60</f>
        <v>149</v>
      </c>
      <c r="N60" s="124"/>
      <c r="O60" s="13"/>
      <c r="P60" s="4"/>
      <c r="R60" s="1">
        <f t="shared" si="7"/>
        <v>149</v>
      </c>
      <c r="S60" s="1" t="str">
        <f t="shared" si="8"/>
        <v>ok</v>
      </c>
      <c r="T60" s="135">
        <f t="shared" si="9"/>
        <v>2.7621917862056143E-3</v>
      </c>
      <c r="U60" s="1"/>
    </row>
    <row r="61" spans="1:21" customFormat="1" x14ac:dyDescent="0.2">
      <c r="A61" s="15" t="s">
        <v>29</v>
      </c>
      <c r="B61" s="83"/>
      <c r="C61" s="89">
        <v>0.5</v>
      </c>
      <c r="D61" s="57" t="s">
        <v>9</v>
      </c>
      <c r="E61" s="81">
        <v>298</v>
      </c>
      <c r="F61" s="34">
        <f t="shared" si="10"/>
        <v>149</v>
      </c>
      <c r="G61" s="1"/>
      <c r="H61" s="13"/>
      <c r="I61" s="13"/>
      <c r="J61" s="4"/>
      <c r="K61" s="141">
        <v>0.5</v>
      </c>
      <c r="L61" s="13">
        <v>1</v>
      </c>
      <c r="M61" s="4">
        <f>+K61*L61*E61</f>
        <v>149</v>
      </c>
      <c r="N61" s="141"/>
      <c r="O61" s="13"/>
      <c r="P61" s="4"/>
      <c r="R61" s="1">
        <f t="shared" si="7"/>
        <v>149</v>
      </c>
      <c r="S61" s="1" t="str">
        <f t="shared" si="8"/>
        <v>ok</v>
      </c>
      <c r="T61" s="135">
        <f t="shared" si="9"/>
        <v>2.7621917862056143E-3</v>
      </c>
      <c r="U61" s="1"/>
    </row>
    <row r="62" spans="1:21" ht="15" thickBot="1" x14ac:dyDescent="0.25">
      <c r="A62" s="15" t="s">
        <v>20</v>
      </c>
      <c r="B62" s="138"/>
      <c r="C62" s="139">
        <v>1</v>
      </c>
      <c r="D62" s="57" t="s">
        <v>4</v>
      </c>
      <c r="E62" s="81">
        <v>100</v>
      </c>
      <c r="F62" s="15">
        <f t="shared" si="10"/>
        <v>100</v>
      </c>
      <c r="G62" s="1"/>
      <c r="H62" s="14"/>
      <c r="I62" s="14"/>
      <c r="J62" s="14"/>
      <c r="K62" s="14"/>
      <c r="L62" s="14"/>
      <c r="M62" s="14"/>
      <c r="N62" s="14">
        <v>1</v>
      </c>
      <c r="O62" s="14">
        <v>1</v>
      </c>
      <c r="P62" s="15">
        <f>+N62*O62*E62</f>
        <v>100</v>
      </c>
      <c r="R62" s="1">
        <f t="shared" si="7"/>
        <v>100</v>
      </c>
      <c r="S62" s="1" t="str">
        <f t="shared" si="8"/>
        <v>ok</v>
      </c>
      <c r="T62" s="135">
        <f t="shared" si="9"/>
        <v>1.853819990742023E-3</v>
      </c>
    </row>
    <row r="63" spans="1:21" ht="15.75" thickBot="1" x14ac:dyDescent="0.25">
      <c r="A63" s="48" t="s">
        <v>64</v>
      </c>
      <c r="B63" s="6"/>
      <c r="C63" s="6"/>
      <c r="D63" s="6"/>
      <c r="E63" s="6"/>
      <c r="F63" s="7">
        <f>SUM(F52:F62)</f>
        <v>1714</v>
      </c>
      <c r="G63" s="1"/>
      <c r="H63" s="48"/>
      <c r="I63" s="7"/>
      <c r="J63" s="7">
        <f>SUM(J51:J62)</f>
        <v>120</v>
      </c>
      <c r="K63" s="7"/>
      <c r="L63" s="7"/>
      <c r="M63" s="7">
        <f>SUM(M51:M62)</f>
        <v>1114</v>
      </c>
      <c r="N63" s="7"/>
      <c r="O63" s="7"/>
      <c r="P63" s="7">
        <f>SUM(P51:P62)</f>
        <v>480</v>
      </c>
      <c r="R63" s="1">
        <f t="shared" si="7"/>
        <v>1714</v>
      </c>
      <c r="S63" s="1" t="str">
        <f t="shared" si="8"/>
        <v>ok</v>
      </c>
      <c r="T63" s="135">
        <f t="shared" si="9"/>
        <v>3.1774474641318273E-2</v>
      </c>
    </row>
    <row r="64" spans="1:21" ht="15" thickBot="1" x14ac:dyDescent="0.25">
      <c r="A64" s="137"/>
      <c r="B64" s="43"/>
      <c r="C64" s="44"/>
      <c r="D64" s="45"/>
      <c r="E64" s="46"/>
      <c r="F64" s="137"/>
      <c r="G64" s="10"/>
      <c r="H64" s="137"/>
      <c r="I64" s="137"/>
      <c r="J64" s="137"/>
      <c r="K64" s="137"/>
      <c r="L64" s="137"/>
      <c r="M64" s="137"/>
      <c r="N64" s="137"/>
      <c r="O64" s="137"/>
      <c r="P64" s="137"/>
    </row>
    <row r="65" spans="1:25" ht="15.75" thickBot="1" x14ac:dyDescent="0.25">
      <c r="A65" s="48" t="s">
        <v>25</v>
      </c>
      <c r="B65" s="6"/>
      <c r="C65" s="49"/>
      <c r="D65" s="6"/>
      <c r="E65" s="6"/>
      <c r="F65" s="7">
        <f>+F63+F49+F41+F26</f>
        <v>53942.67</v>
      </c>
      <c r="G65" s="1"/>
      <c r="H65" s="7"/>
      <c r="I65" s="7"/>
      <c r="J65" s="7">
        <f>+J63+J49+J41+J26</f>
        <v>17894.39</v>
      </c>
      <c r="K65" s="7"/>
      <c r="L65" s="7"/>
      <c r="M65" s="7">
        <f>+M63+M49+M41+M26</f>
        <v>19268.89</v>
      </c>
      <c r="N65" s="7"/>
      <c r="O65" s="7"/>
      <c r="P65" s="7">
        <f>+P63+P49+P41+P26</f>
        <v>16779.39</v>
      </c>
      <c r="R65" s="1">
        <f>SUM(R18:R64)/2</f>
        <v>53942.67</v>
      </c>
      <c r="S65" s="1" t="str">
        <f>+IF(R65=F65,"ok","revisar")</f>
        <v>ok</v>
      </c>
      <c r="T65" s="1">
        <f>SUM(T18:U64)/2</f>
        <v>0.99999999999999989</v>
      </c>
    </row>
    <row r="66" spans="1:25" ht="15.75" thickBot="1" x14ac:dyDescent="0.25">
      <c r="A66" s="48" t="s">
        <v>75</v>
      </c>
      <c r="B66" s="6"/>
      <c r="C66" s="49"/>
      <c r="D66" s="6"/>
      <c r="E66" s="6"/>
      <c r="F66" s="7">
        <f>F65*0.08</f>
        <v>4315.4135999999999</v>
      </c>
      <c r="G66" s="1"/>
      <c r="H66" s="7"/>
      <c r="I66" s="7"/>
      <c r="J66" s="7">
        <f>J65*0.08</f>
        <v>1431.5511999999999</v>
      </c>
      <c r="K66" s="7"/>
      <c r="L66" s="7"/>
      <c r="M66" s="7">
        <f>M65*0.08</f>
        <v>1541.5111999999999</v>
      </c>
      <c r="N66" s="7"/>
      <c r="O66" s="7"/>
      <c r="P66" s="7">
        <f>P65*0.08</f>
        <v>1342.3512000000001</v>
      </c>
      <c r="R66" s="1">
        <f>+J66+M66+P66</f>
        <v>4315.4135999999999</v>
      </c>
      <c r="S66" s="1" t="str">
        <f>+IF(R66=F66,"ok","revisar")</f>
        <v>ok</v>
      </c>
    </row>
    <row r="67" spans="1:25" ht="15.75" thickBot="1" x14ac:dyDescent="0.25">
      <c r="A67" s="48" t="s">
        <v>25</v>
      </c>
      <c r="B67" s="6"/>
      <c r="C67" s="49"/>
      <c r="D67" s="6"/>
      <c r="E67" s="6"/>
      <c r="F67" s="7">
        <f>F66+F65</f>
        <v>58258.083599999998</v>
      </c>
      <c r="G67" s="1"/>
      <c r="H67" s="7"/>
      <c r="I67" s="7"/>
      <c r="J67" s="7">
        <f>J66+J65</f>
        <v>19325.941200000001</v>
      </c>
      <c r="K67" s="7"/>
      <c r="L67" s="7"/>
      <c r="M67" s="7">
        <f>M66+M65</f>
        <v>20810.4012</v>
      </c>
      <c r="N67" s="7"/>
      <c r="O67" s="7"/>
      <c r="P67" s="7">
        <f>P66+P65</f>
        <v>18121.7412</v>
      </c>
      <c r="R67" s="1">
        <f>+J67+M67+P67</f>
        <v>58258.083599999998</v>
      </c>
      <c r="S67" s="1" t="str">
        <f>+IF(R67=F67,"ok","revisar")</f>
        <v>ok</v>
      </c>
    </row>
    <row r="68" spans="1:25" ht="15.75" x14ac:dyDescent="0.2">
      <c r="A68" s="58"/>
      <c r="B68" s="10"/>
      <c r="C68" s="59"/>
      <c r="D68" s="10"/>
      <c r="E68" s="10"/>
      <c r="F68" s="10"/>
      <c r="G68" s="1"/>
    </row>
    <row r="69" spans="1:25" ht="15" x14ac:dyDescent="0.2">
      <c r="A69" s="60"/>
      <c r="B69" s="60"/>
      <c r="C69" s="61"/>
      <c r="D69" s="60"/>
      <c r="E69" s="62"/>
      <c r="F69" s="8">
        <v>63333.86</v>
      </c>
      <c r="G69" s="1"/>
      <c r="L69" s="5" t="s">
        <v>76</v>
      </c>
    </row>
    <row r="70" spans="1:25" ht="15" x14ac:dyDescent="0.2">
      <c r="A70" s="60"/>
      <c r="B70" s="60"/>
      <c r="C70" s="61"/>
      <c r="D70" s="60"/>
      <c r="E70" s="8"/>
      <c r="F70" s="8">
        <f>+F69-F67</f>
        <v>5075.7764000000025</v>
      </c>
      <c r="G70" s="60"/>
      <c r="H70" s="60"/>
      <c r="R70" s="22"/>
    </row>
    <row r="71" spans="1:25" x14ac:dyDescent="0.2">
      <c r="A71" s="60"/>
      <c r="B71" s="60"/>
      <c r="C71" s="61"/>
      <c r="D71" s="60"/>
      <c r="E71" s="62"/>
      <c r="F71" s="60"/>
      <c r="G71" s="1"/>
    </row>
    <row r="72" spans="1:25" x14ac:dyDescent="0.2">
      <c r="A72" s="60"/>
      <c r="B72" s="60"/>
      <c r="C72" s="61"/>
      <c r="D72" s="60"/>
      <c r="E72" s="62"/>
      <c r="F72" s="60"/>
      <c r="G72" s="1"/>
    </row>
    <row r="73" spans="1:25" ht="15.75" x14ac:dyDescent="0.2">
      <c r="A73" s="58"/>
      <c r="B73" s="10"/>
      <c r="C73" s="59"/>
      <c r="D73" s="10"/>
      <c r="E73" s="10"/>
      <c r="F73" s="10"/>
      <c r="G73" s="1"/>
    </row>
    <row r="74" spans="1:25" ht="15.75" x14ac:dyDescent="0.2">
      <c r="A74" s="58"/>
      <c r="B74" s="63"/>
      <c r="C74" s="61"/>
      <c r="D74" s="60"/>
      <c r="E74" s="62"/>
      <c r="F74" s="60"/>
      <c r="G74" s="1"/>
    </row>
    <row r="75" spans="1:25" x14ac:dyDescent="0.2">
      <c r="A75" s="60"/>
      <c r="B75" s="60"/>
      <c r="C75" s="61"/>
      <c r="D75" s="60"/>
      <c r="E75" s="62"/>
      <c r="F75" s="60"/>
      <c r="G75" s="1"/>
    </row>
    <row r="76" spans="1:25" x14ac:dyDescent="0.2">
      <c r="A76" s="60"/>
      <c r="B76" s="60"/>
      <c r="C76" s="61"/>
      <c r="D76" s="60"/>
      <c r="E76" s="62"/>
      <c r="F76" s="60"/>
      <c r="G76" s="1"/>
    </row>
    <row r="77" spans="1:25" x14ac:dyDescent="0.2">
      <c r="A77" s="60"/>
      <c r="B77" s="60"/>
      <c r="C77" s="61"/>
      <c r="D77" s="60"/>
      <c r="E77" s="62"/>
      <c r="F77" s="60"/>
      <c r="G77" s="1"/>
    </row>
    <row r="78" spans="1:25" s="5" customFormat="1" x14ac:dyDescent="0.2">
      <c r="A78" s="60"/>
      <c r="B78" s="60"/>
      <c r="C78" s="61"/>
      <c r="D78" s="60"/>
      <c r="E78" s="62"/>
      <c r="F78" s="60"/>
      <c r="G78" s="1"/>
      <c r="Q78" s="1"/>
      <c r="R78" s="1"/>
      <c r="S78" s="1"/>
      <c r="T78" s="1"/>
      <c r="U78" s="1"/>
      <c r="V78" s="1"/>
      <c r="W78" s="1"/>
      <c r="X78" s="1"/>
      <c r="Y78" s="1"/>
    </row>
    <row r="79" spans="1:25" s="5" customFormat="1" x14ac:dyDescent="0.2">
      <c r="A79" s="60"/>
      <c r="B79" s="60"/>
      <c r="C79" s="61"/>
      <c r="D79" s="60"/>
      <c r="E79" s="62"/>
      <c r="F79" s="60"/>
      <c r="G79" s="1"/>
      <c r="Q79" s="1"/>
      <c r="R79" s="1"/>
      <c r="S79" s="1"/>
      <c r="T79" s="1"/>
      <c r="U79" s="1"/>
      <c r="V79" s="1"/>
      <c r="W79" s="1"/>
      <c r="X79" s="1"/>
      <c r="Y79" s="1"/>
    </row>
    <row r="80" spans="1:25" s="5" customFormat="1" x14ac:dyDescent="0.2">
      <c r="A80" s="60"/>
      <c r="B80" s="60"/>
      <c r="C80" s="61"/>
      <c r="D80" s="60"/>
      <c r="E80" s="62"/>
      <c r="F80" s="60"/>
      <c r="G80" s="1"/>
      <c r="Q80" s="1"/>
      <c r="R80" s="1"/>
      <c r="S80" s="1"/>
      <c r="T80" s="1"/>
      <c r="U80" s="1"/>
      <c r="V80" s="1"/>
      <c r="W80" s="1"/>
      <c r="X80" s="1"/>
      <c r="Y80" s="1"/>
    </row>
    <row r="81" spans="1:25" s="5" customFormat="1" x14ac:dyDescent="0.2">
      <c r="A81" s="60"/>
      <c r="B81" s="60"/>
      <c r="C81" s="61"/>
      <c r="D81" s="60"/>
      <c r="E81" s="62"/>
      <c r="F81" s="60"/>
      <c r="G81" s="1"/>
      <c r="Q81" s="1"/>
      <c r="R81" s="1"/>
      <c r="S81" s="1"/>
      <c r="T81" s="1"/>
      <c r="U81" s="1"/>
      <c r="V81" s="1"/>
      <c r="W81" s="1"/>
      <c r="X81" s="1"/>
      <c r="Y81" s="1"/>
    </row>
    <row r="82" spans="1:25" s="5" customFormat="1" x14ac:dyDescent="0.2">
      <c r="A82" s="60"/>
      <c r="B82" s="60"/>
      <c r="C82" s="61"/>
      <c r="D82" s="60"/>
      <c r="E82" s="62"/>
      <c r="F82" s="60"/>
      <c r="G82" s="1"/>
      <c r="Q82" s="1"/>
      <c r="R82" s="1"/>
      <c r="S82" s="1"/>
      <c r="T82" s="1"/>
      <c r="U82" s="1"/>
      <c r="V82" s="1"/>
      <c r="W82" s="1"/>
      <c r="X82" s="1"/>
      <c r="Y82" s="1"/>
    </row>
    <row r="83" spans="1:25" s="5" customFormat="1" x14ac:dyDescent="0.2">
      <c r="A83" s="9"/>
      <c r="B83" s="64"/>
      <c r="C83" s="65"/>
      <c r="D83" s="64"/>
      <c r="E83" s="66"/>
      <c r="F83" s="9"/>
      <c r="G83" s="1"/>
      <c r="Q83" s="1"/>
      <c r="R83" s="1"/>
      <c r="S83" s="1"/>
      <c r="T83" s="1"/>
      <c r="U83" s="1"/>
      <c r="V83" s="1"/>
      <c r="W83" s="1"/>
      <c r="X83" s="1"/>
      <c r="Y83" s="1"/>
    </row>
    <row r="84" spans="1:25" s="5" customFormat="1" x14ac:dyDescent="0.2">
      <c r="A84" s="10"/>
      <c r="B84" s="10"/>
      <c r="C84" s="59"/>
      <c r="D84" s="10"/>
      <c r="E84" s="10"/>
      <c r="F84" s="10"/>
      <c r="G84" s="1"/>
      <c r="Q84" s="1"/>
      <c r="R84" s="1"/>
      <c r="S84" s="1"/>
      <c r="T84" s="1"/>
      <c r="U84" s="1"/>
      <c r="V84" s="1"/>
      <c r="W84" s="1"/>
      <c r="X84" s="1"/>
      <c r="Y84" s="1"/>
    </row>
    <row r="85" spans="1:25" s="5" customFormat="1" x14ac:dyDescent="0.2">
      <c r="A85" s="10"/>
      <c r="B85" s="10"/>
      <c r="C85" s="59"/>
      <c r="D85" s="10"/>
      <c r="E85" s="10"/>
      <c r="F85" s="10"/>
      <c r="G85" s="1"/>
      <c r="Q85" s="1"/>
      <c r="R85" s="1"/>
      <c r="S85" s="1"/>
      <c r="T85" s="1"/>
      <c r="U85" s="1"/>
      <c r="V85" s="1"/>
      <c r="W85" s="1"/>
      <c r="X85" s="1"/>
      <c r="Y85" s="1"/>
    </row>
    <row r="86" spans="1:25" s="5" customFormat="1" x14ac:dyDescent="0.2">
      <c r="A86" s="10"/>
      <c r="B86" s="10"/>
      <c r="C86" s="59"/>
      <c r="D86" s="10"/>
      <c r="E86" s="10"/>
      <c r="F86" s="10"/>
      <c r="G86" s="1"/>
      <c r="Q86" s="1"/>
      <c r="R86" s="1"/>
      <c r="S86" s="1"/>
      <c r="T86" s="1"/>
      <c r="U86" s="1"/>
      <c r="V86" s="1"/>
      <c r="W86" s="1"/>
      <c r="X86" s="1"/>
      <c r="Y86" s="1"/>
    </row>
    <row r="87" spans="1:25" s="5" customFormat="1" x14ac:dyDescent="0.2">
      <c r="A87" s="10"/>
      <c r="B87" s="10"/>
      <c r="C87" s="59"/>
      <c r="D87" s="10"/>
      <c r="E87" s="10"/>
      <c r="F87" s="10"/>
      <c r="G87" s="1"/>
      <c r="Q87" s="1"/>
      <c r="R87" s="1"/>
      <c r="S87" s="1"/>
      <c r="T87" s="1"/>
      <c r="U87" s="1"/>
      <c r="V87" s="1"/>
      <c r="W87" s="1"/>
      <c r="X87" s="1"/>
      <c r="Y87" s="1"/>
    </row>
    <row r="88" spans="1:25" s="5" customFormat="1" x14ac:dyDescent="0.2">
      <c r="A88" s="10"/>
      <c r="B88" s="10"/>
      <c r="C88" s="59"/>
      <c r="D88" s="10"/>
      <c r="E88" s="10"/>
      <c r="F88" s="10"/>
      <c r="G88" s="1"/>
      <c r="Q88" s="1"/>
      <c r="R88" s="1"/>
      <c r="S88" s="1"/>
      <c r="T88" s="1"/>
      <c r="U88" s="1"/>
      <c r="V88" s="1"/>
      <c r="W88" s="1"/>
      <c r="X88" s="1"/>
      <c r="Y88" s="1"/>
    </row>
    <row r="89" spans="1:25" s="5" customFormat="1" x14ac:dyDescent="0.2">
      <c r="A89" s="10"/>
      <c r="B89" s="10"/>
      <c r="C89" s="59"/>
      <c r="D89" s="10"/>
      <c r="E89" s="10"/>
      <c r="F89" s="10"/>
      <c r="G89" s="1"/>
      <c r="Q89" s="1"/>
      <c r="R89" s="1"/>
      <c r="S89" s="1"/>
      <c r="T89" s="1"/>
      <c r="U89" s="1"/>
      <c r="V89" s="1"/>
      <c r="W89" s="1"/>
      <c r="X89" s="1"/>
      <c r="Y89" s="1"/>
    </row>
    <row r="90" spans="1:25" s="5" customFormat="1" x14ac:dyDescent="0.2">
      <c r="A90" s="10"/>
      <c r="B90" s="10"/>
      <c r="C90" s="59"/>
      <c r="D90" s="10"/>
      <c r="E90" s="10"/>
      <c r="F90" s="10"/>
      <c r="G90" s="1"/>
      <c r="Q90" s="1"/>
      <c r="R90" s="1"/>
      <c r="S90" s="1"/>
      <c r="T90" s="1"/>
      <c r="U90" s="1"/>
      <c r="V90" s="1"/>
      <c r="W90" s="1"/>
      <c r="X90" s="1"/>
      <c r="Y90" s="1"/>
    </row>
    <row r="91" spans="1:25" s="5" customFormat="1" x14ac:dyDescent="0.2">
      <c r="A91" s="10"/>
      <c r="B91" s="10"/>
      <c r="C91" s="59"/>
      <c r="D91" s="10"/>
      <c r="E91" s="10"/>
      <c r="F91" s="10"/>
      <c r="G91" s="1"/>
      <c r="Q91" s="1"/>
      <c r="R91" s="1"/>
      <c r="S91" s="1"/>
      <c r="T91" s="1"/>
      <c r="U91" s="1"/>
      <c r="V91" s="1"/>
      <c r="W91" s="1"/>
      <c r="X91" s="1"/>
      <c r="Y91" s="1"/>
    </row>
    <row r="92" spans="1:25" s="5" customFormat="1" x14ac:dyDescent="0.2">
      <c r="A92" s="10"/>
      <c r="B92" s="10"/>
      <c r="C92" s="59"/>
      <c r="D92" s="10"/>
      <c r="E92" s="10"/>
      <c r="F92" s="10"/>
      <c r="G92" s="1"/>
      <c r="Q92" s="1"/>
      <c r="R92" s="1"/>
      <c r="S92" s="1"/>
      <c r="T92" s="1"/>
      <c r="U92" s="1"/>
      <c r="V92" s="1"/>
      <c r="W92" s="1"/>
      <c r="X92" s="1"/>
      <c r="Y92" s="1"/>
    </row>
    <row r="93" spans="1:25" s="5" customFormat="1" x14ac:dyDescent="0.2">
      <c r="A93" s="10"/>
      <c r="B93" s="10"/>
      <c r="C93" s="59"/>
      <c r="D93" s="10"/>
      <c r="E93" s="10"/>
      <c r="F93" s="10"/>
      <c r="G93" s="1"/>
      <c r="Q93" s="1"/>
      <c r="R93" s="1"/>
      <c r="S93" s="1"/>
      <c r="T93" s="1"/>
      <c r="U93" s="1"/>
      <c r="V93" s="1"/>
      <c r="W93" s="1"/>
      <c r="X93" s="1"/>
      <c r="Y93" s="1"/>
    </row>
    <row r="94" spans="1:25" s="5" customFormat="1" x14ac:dyDescent="0.2">
      <c r="A94" s="10"/>
      <c r="B94" s="10"/>
      <c r="C94" s="59"/>
      <c r="D94" s="10"/>
      <c r="E94" s="10"/>
      <c r="F94" s="10"/>
      <c r="G94" s="1"/>
      <c r="Q94" s="1"/>
      <c r="R94" s="1"/>
      <c r="S94" s="1"/>
      <c r="T94" s="1"/>
      <c r="U94" s="1"/>
      <c r="V94" s="1"/>
      <c r="W94" s="1"/>
      <c r="X94" s="1"/>
      <c r="Y94" s="1"/>
    </row>
    <row r="95" spans="1:25" s="5" customFormat="1" x14ac:dyDescent="0.2">
      <c r="A95" s="1"/>
      <c r="B95" s="1"/>
      <c r="C95" s="67"/>
      <c r="D95" s="1"/>
      <c r="E95" s="1"/>
      <c r="F95" s="1"/>
      <c r="G95" s="1"/>
      <c r="Q95" s="1"/>
      <c r="R95" s="1"/>
      <c r="S95" s="1"/>
      <c r="T95" s="1"/>
      <c r="U95" s="1"/>
      <c r="V95" s="1"/>
      <c r="W95" s="1"/>
      <c r="X95" s="1"/>
      <c r="Y95" s="1"/>
    </row>
    <row r="96" spans="1:25" s="5" customFormat="1" x14ac:dyDescent="0.2">
      <c r="A96" s="1"/>
      <c r="B96" s="1"/>
      <c r="C96" s="67"/>
      <c r="D96" s="1"/>
      <c r="E96" s="1"/>
      <c r="F96" s="1"/>
      <c r="G96" s="1"/>
      <c r="Q96" s="1"/>
      <c r="R96" s="1"/>
      <c r="S96" s="1"/>
      <c r="T96" s="1"/>
      <c r="U96" s="1"/>
      <c r="V96" s="1"/>
      <c r="W96" s="1"/>
      <c r="X96" s="1"/>
      <c r="Y96" s="1"/>
    </row>
    <row r="97" spans="1:25" s="5" customFormat="1" x14ac:dyDescent="0.2">
      <c r="A97" s="1"/>
      <c r="B97" s="1"/>
      <c r="C97" s="67"/>
      <c r="D97" s="1"/>
      <c r="E97" s="1"/>
      <c r="F97" s="1"/>
      <c r="G97" s="1"/>
      <c r="Q97" s="1"/>
      <c r="R97" s="1"/>
      <c r="S97" s="1"/>
      <c r="T97" s="1"/>
      <c r="U97" s="1"/>
      <c r="V97" s="1"/>
      <c r="W97" s="1"/>
      <c r="X97" s="1"/>
      <c r="Y97" s="1"/>
    </row>
    <row r="98" spans="1:25" s="5" customFormat="1" x14ac:dyDescent="0.2">
      <c r="A98" s="1"/>
      <c r="B98" s="1"/>
      <c r="C98" s="67"/>
      <c r="D98" s="1"/>
      <c r="E98" s="1"/>
      <c r="F98" s="1"/>
      <c r="G98" s="1"/>
      <c r="Q98" s="1"/>
      <c r="R98" s="1"/>
      <c r="S98" s="1"/>
      <c r="T98" s="1"/>
      <c r="U98" s="1"/>
      <c r="V98" s="1"/>
      <c r="W98" s="1"/>
      <c r="X98" s="1"/>
      <c r="Y98" s="1"/>
    </row>
    <row r="99" spans="1:25" s="5" customFormat="1" x14ac:dyDescent="0.2">
      <c r="A99" s="1"/>
      <c r="B99" s="1"/>
      <c r="C99" s="67"/>
      <c r="D99" s="1"/>
      <c r="E99" s="1"/>
      <c r="F99" s="1"/>
      <c r="G99" s="1"/>
      <c r="Q99" s="1"/>
      <c r="R99" s="1"/>
      <c r="S99" s="1"/>
      <c r="T99" s="1"/>
      <c r="U99" s="1"/>
      <c r="V99" s="1"/>
      <c r="W99" s="1"/>
      <c r="X99" s="1"/>
      <c r="Y99" s="1"/>
    </row>
    <row r="100" spans="1:25" s="5" customFormat="1" x14ac:dyDescent="0.2">
      <c r="A100" s="1"/>
      <c r="B100" s="1"/>
      <c r="C100" s="67"/>
      <c r="D100" s="1"/>
      <c r="E100" s="1"/>
      <c r="F100" s="1"/>
      <c r="G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s="5" customFormat="1" x14ac:dyDescent="0.2">
      <c r="A101" s="1"/>
      <c r="B101" s="1"/>
      <c r="C101" s="67"/>
      <c r="D101" s="1"/>
      <c r="E101" s="1"/>
      <c r="F101" s="1"/>
      <c r="G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s="5" customFormat="1" x14ac:dyDescent="0.2">
      <c r="A102" s="1"/>
      <c r="B102" s="1"/>
      <c r="C102" s="67"/>
      <c r="D102" s="1"/>
      <c r="E102" s="1"/>
      <c r="F102" s="1"/>
      <c r="G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s="5" customFormat="1" x14ac:dyDescent="0.2">
      <c r="A103" s="1"/>
      <c r="B103" s="1"/>
      <c r="C103" s="67"/>
      <c r="D103" s="1"/>
      <c r="E103" s="1"/>
      <c r="F103" s="1"/>
      <c r="G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s="5" customFormat="1" x14ac:dyDescent="0.2">
      <c r="A104" s="1"/>
      <c r="B104" s="1"/>
      <c r="C104" s="67"/>
      <c r="D104" s="1"/>
      <c r="E104" s="1"/>
      <c r="F104" s="1"/>
      <c r="G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s="5" customFormat="1" x14ac:dyDescent="0.2">
      <c r="A105" s="1"/>
      <c r="B105" s="1"/>
      <c r="C105" s="67"/>
      <c r="D105" s="1"/>
      <c r="E105" s="1"/>
      <c r="F105" s="1"/>
      <c r="G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s="5" customFormat="1" x14ac:dyDescent="0.2">
      <c r="A106" s="1"/>
      <c r="B106" s="1"/>
      <c r="C106" s="67"/>
      <c r="D106" s="1"/>
      <c r="E106" s="1"/>
      <c r="F106" s="1"/>
      <c r="G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s="5" customFormat="1" x14ac:dyDescent="0.2">
      <c r="A107" s="1"/>
      <c r="B107" s="1"/>
      <c r="C107" s="67"/>
      <c r="D107" s="1"/>
      <c r="E107" s="1"/>
      <c r="F107" s="1"/>
      <c r="G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s="5" customFormat="1" x14ac:dyDescent="0.2">
      <c r="A108" s="1"/>
      <c r="B108" s="1"/>
      <c r="C108" s="67"/>
      <c r="D108" s="1"/>
      <c r="E108" s="1"/>
      <c r="F108" s="1"/>
      <c r="G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s="5" customFormat="1" x14ac:dyDescent="0.2">
      <c r="A109" s="1"/>
      <c r="B109" s="1"/>
      <c r="C109" s="67"/>
      <c r="D109" s="1"/>
      <c r="E109" s="1"/>
      <c r="F109" s="1"/>
      <c r="G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s="5" customFormat="1" x14ac:dyDescent="0.2">
      <c r="A110" s="1"/>
      <c r="B110" s="1"/>
      <c r="C110" s="67"/>
      <c r="D110" s="1"/>
      <c r="E110" s="1"/>
      <c r="F110" s="1"/>
      <c r="G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s="5" customFormat="1" x14ac:dyDescent="0.2">
      <c r="A111" s="1"/>
      <c r="B111" s="1"/>
      <c r="C111" s="67"/>
      <c r="D111" s="1"/>
      <c r="E111" s="1"/>
      <c r="F111" s="1"/>
      <c r="G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s="5" customFormat="1" x14ac:dyDescent="0.2">
      <c r="A112" s="1"/>
      <c r="B112" s="1"/>
      <c r="C112" s="67"/>
      <c r="D112" s="1"/>
      <c r="E112" s="1"/>
      <c r="F112" s="1"/>
      <c r="G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s="5" customFormat="1" x14ac:dyDescent="0.2">
      <c r="A113" s="1"/>
      <c r="B113" s="1"/>
      <c r="C113" s="67"/>
      <c r="D113" s="1"/>
      <c r="E113" s="1"/>
      <c r="F113" s="1"/>
      <c r="G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s="5" customFormat="1" x14ac:dyDescent="0.2">
      <c r="A114" s="1"/>
      <c r="B114" s="1"/>
      <c r="C114" s="67"/>
      <c r="D114" s="1"/>
      <c r="E114" s="1"/>
      <c r="F114" s="1"/>
      <c r="G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s="5" customFormat="1" x14ac:dyDescent="0.2">
      <c r="A115" s="1"/>
      <c r="B115" s="1"/>
      <c r="C115" s="67"/>
      <c r="D115" s="1"/>
      <c r="E115" s="1"/>
      <c r="F115" s="1"/>
      <c r="G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s="5" customFormat="1" x14ac:dyDescent="0.2">
      <c r="A116" s="1"/>
      <c r="B116" s="1"/>
      <c r="C116" s="67"/>
      <c r="D116" s="1"/>
      <c r="E116" s="1"/>
      <c r="F116" s="1"/>
      <c r="G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s="5" customFormat="1" x14ac:dyDescent="0.2">
      <c r="A117" s="1"/>
      <c r="B117" s="1"/>
      <c r="C117" s="67"/>
      <c r="D117" s="1"/>
      <c r="E117" s="1"/>
      <c r="F117" s="1"/>
      <c r="G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s="5" customFormat="1" x14ac:dyDescent="0.2">
      <c r="A118" s="1"/>
      <c r="B118" s="1"/>
      <c r="C118" s="67"/>
      <c r="D118" s="1"/>
      <c r="E118" s="1"/>
      <c r="F118" s="1"/>
      <c r="G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5" customFormat="1" x14ac:dyDescent="0.2">
      <c r="A119" s="1"/>
      <c r="B119" s="1"/>
      <c r="C119" s="67"/>
      <c r="D119" s="1"/>
      <c r="E119" s="1"/>
      <c r="F119" s="1"/>
      <c r="G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s="5" customFormat="1" x14ac:dyDescent="0.2">
      <c r="A120" s="1"/>
      <c r="B120" s="1"/>
      <c r="C120" s="67"/>
      <c r="D120" s="1"/>
      <c r="E120" s="1"/>
      <c r="F120" s="1"/>
      <c r="G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s="5" customFormat="1" x14ac:dyDescent="0.2">
      <c r="A121" s="1"/>
      <c r="B121" s="1"/>
      <c r="C121" s="67"/>
      <c r="D121" s="1"/>
      <c r="E121" s="1"/>
      <c r="F121" s="1"/>
      <c r="G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s="5" customFormat="1" x14ac:dyDescent="0.2">
      <c r="A122" s="1"/>
      <c r="B122" s="1"/>
      <c r="C122" s="67"/>
      <c r="D122" s="1"/>
      <c r="E122" s="1"/>
      <c r="F122" s="1"/>
      <c r="G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s="5" customFormat="1" x14ac:dyDescent="0.2">
      <c r="A123" s="1"/>
      <c r="B123" s="1"/>
      <c r="C123" s="67"/>
      <c r="D123" s="1"/>
      <c r="E123" s="1"/>
      <c r="F123" s="1"/>
      <c r="G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5" customFormat="1" x14ac:dyDescent="0.2">
      <c r="A124" s="1"/>
      <c r="B124" s="1"/>
      <c r="C124" s="67"/>
      <c r="D124" s="1"/>
      <c r="E124" s="1"/>
      <c r="F124" s="1"/>
      <c r="G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s="5" customFormat="1" x14ac:dyDescent="0.2">
      <c r="A125" s="1"/>
      <c r="B125" s="1"/>
      <c r="C125" s="67"/>
      <c r="D125" s="1"/>
      <c r="E125" s="1"/>
      <c r="F125" s="1"/>
      <c r="G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s="5" customFormat="1" x14ac:dyDescent="0.2">
      <c r="A126" s="1"/>
      <c r="B126" s="1"/>
      <c r="C126" s="67"/>
      <c r="D126" s="1"/>
      <c r="E126" s="1"/>
      <c r="F126" s="1"/>
      <c r="G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s="5" customFormat="1" x14ac:dyDescent="0.2">
      <c r="A127" s="1"/>
      <c r="B127" s="1"/>
      <c r="C127" s="67"/>
      <c r="D127" s="1"/>
      <c r="E127" s="1"/>
      <c r="F127" s="1"/>
      <c r="G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s="5" customFormat="1" x14ac:dyDescent="0.2">
      <c r="A128" s="1"/>
      <c r="B128" s="1"/>
      <c r="C128" s="67"/>
      <c r="D128" s="1"/>
      <c r="E128" s="1"/>
      <c r="F128" s="1"/>
      <c r="G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5" customFormat="1" x14ac:dyDescent="0.2">
      <c r="A129" s="1"/>
      <c r="B129" s="1"/>
      <c r="C129" s="67"/>
      <c r="D129" s="1"/>
      <c r="E129" s="1"/>
      <c r="F129" s="1"/>
      <c r="G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s="5" customFormat="1" x14ac:dyDescent="0.2">
      <c r="A130" s="1"/>
      <c r="B130" s="1"/>
      <c r="C130" s="67"/>
      <c r="D130" s="1"/>
      <c r="E130" s="1"/>
      <c r="F130" s="1"/>
      <c r="G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s="5" customFormat="1" x14ac:dyDescent="0.2">
      <c r="A131" s="1"/>
      <c r="B131" s="1"/>
      <c r="C131" s="67"/>
      <c r="D131" s="1"/>
      <c r="E131" s="1"/>
      <c r="F131" s="1"/>
      <c r="G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s="5" customFormat="1" x14ac:dyDescent="0.2">
      <c r="A132" s="1"/>
      <c r="B132" s="1"/>
      <c r="C132" s="67"/>
      <c r="D132" s="1"/>
      <c r="E132" s="1"/>
      <c r="F132" s="1"/>
      <c r="G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s="5" customFormat="1" x14ac:dyDescent="0.2">
      <c r="A133" s="1"/>
      <c r="B133" s="1"/>
      <c r="C133" s="67"/>
      <c r="D133" s="1"/>
      <c r="E133" s="1"/>
      <c r="F133" s="1"/>
      <c r="G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5" customFormat="1" x14ac:dyDescent="0.2">
      <c r="A134" s="1"/>
      <c r="B134" s="1"/>
      <c r="C134" s="67"/>
      <c r="D134" s="1"/>
      <c r="E134" s="1"/>
      <c r="F134" s="1"/>
      <c r="G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s="5" customFormat="1" x14ac:dyDescent="0.2">
      <c r="A135" s="1"/>
      <c r="B135" s="1"/>
      <c r="C135" s="67"/>
      <c r="D135" s="1"/>
      <c r="E135" s="1"/>
      <c r="F135" s="1"/>
      <c r="G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s="5" customFormat="1" x14ac:dyDescent="0.2">
      <c r="A136" s="1"/>
      <c r="B136" s="1"/>
      <c r="C136" s="67"/>
      <c r="D136" s="1"/>
      <c r="E136" s="1"/>
      <c r="F136" s="1"/>
      <c r="G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s="5" customFormat="1" x14ac:dyDescent="0.2">
      <c r="A137" s="1"/>
      <c r="B137" s="1"/>
      <c r="C137" s="67"/>
      <c r="D137" s="1"/>
      <c r="E137" s="1"/>
      <c r="F137" s="1"/>
      <c r="G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s="5" customFormat="1" x14ac:dyDescent="0.2">
      <c r="A138" s="1"/>
      <c r="B138" s="1"/>
      <c r="C138" s="67"/>
      <c r="D138" s="1"/>
      <c r="E138" s="1"/>
      <c r="F138" s="1"/>
      <c r="G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s="5" customFormat="1" x14ac:dyDescent="0.2">
      <c r="A139" s="1"/>
      <c r="B139" s="1"/>
      <c r="C139" s="67"/>
      <c r="D139" s="1"/>
      <c r="E139" s="1"/>
      <c r="F139" s="1"/>
      <c r="G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s="5" customFormat="1" x14ac:dyDescent="0.2">
      <c r="A140" s="1"/>
      <c r="B140" s="1"/>
      <c r="C140" s="67"/>
      <c r="D140" s="1"/>
      <c r="E140" s="1"/>
      <c r="F140" s="1"/>
      <c r="G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s="5" customFormat="1" x14ac:dyDescent="0.2">
      <c r="A141" s="1"/>
      <c r="B141" s="1"/>
      <c r="C141" s="67"/>
      <c r="D141" s="1"/>
      <c r="E141" s="1"/>
      <c r="F141" s="1"/>
      <c r="G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s="5" customFormat="1" x14ac:dyDescent="0.2">
      <c r="A142" s="1"/>
      <c r="B142" s="1"/>
      <c r="C142" s="67"/>
      <c r="D142" s="1"/>
      <c r="E142" s="1"/>
      <c r="F142" s="1"/>
      <c r="G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s="5" customFormat="1" x14ac:dyDescent="0.2">
      <c r="A143" s="1"/>
      <c r="B143" s="1"/>
      <c r="C143" s="67"/>
      <c r="D143" s="1"/>
      <c r="E143" s="1"/>
      <c r="F143" s="1"/>
      <c r="G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5" customFormat="1" x14ac:dyDescent="0.2">
      <c r="A144" s="1"/>
      <c r="B144" s="1"/>
      <c r="C144" s="67"/>
      <c r="D144" s="1"/>
      <c r="E144" s="1"/>
      <c r="F144" s="1"/>
      <c r="G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s="5" customFormat="1" x14ac:dyDescent="0.2">
      <c r="A145" s="1"/>
      <c r="B145" s="1"/>
      <c r="C145" s="67"/>
      <c r="D145" s="1"/>
      <c r="E145" s="1"/>
      <c r="F145" s="1"/>
      <c r="G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s="5" customFormat="1" x14ac:dyDescent="0.2">
      <c r="A146" s="1"/>
      <c r="B146" s="1"/>
      <c r="C146" s="67"/>
      <c r="D146" s="1"/>
      <c r="E146" s="1"/>
      <c r="F146" s="1"/>
      <c r="G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s="5" customFormat="1" x14ac:dyDescent="0.2">
      <c r="A147" s="1"/>
      <c r="B147" s="1"/>
      <c r="C147" s="67"/>
      <c r="D147" s="1"/>
      <c r="E147" s="1"/>
      <c r="F147" s="1"/>
      <c r="G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s="5" customFormat="1" x14ac:dyDescent="0.2">
      <c r="A148" s="1"/>
      <c r="B148" s="1"/>
      <c r="C148" s="67"/>
      <c r="D148" s="1"/>
      <c r="E148" s="1"/>
      <c r="F148" s="1"/>
      <c r="G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5" customFormat="1" x14ac:dyDescent="0.2">
      <c r="A149" s="1"/>
      <c r="B149" s="1"/>
      <c r="C149" s="67"/>
      <c r="D149" s="1"/>
      <c r="E149" s="1"/>
      <c r="F149" s="1"/>
      <c r="G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s="5" customFormat="1" x14ac:dyDescent="0.2">
      <c r="A150" s="1"/>
      <c r="B150" s="1"/>
      <c r="C150" s="67"/>
      <c r="D150" s="1"/>
      <c r="E150" s="1"/>
      <c r="F150" s="1"/>
      <c r="G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s="5" customFormat="1" x14ac:dyDescent="0.2">
      <c r="A151" s="1"/>
      <c r="B151" s="1"/>
      <c r="C151" s="67"/>
      <c r="D151" s="1"/>
      <c r="E151" s="1"/>
      <c r="F151" s="1"/>
      <c r="G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s="5" customFormat="1" x14ac:dyDescent="0.2">
      <c r="A152" s="1"/>
      <c r="B152" s="1"/>
      <c r="C152" s="67"/>
      <c r="D152" s="1"/>
      <c r="E152" s="1"/>
      <c r="F152" s="1"/>
      <c r="G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s="5" customFormat="1" x14ac:dyDescent="0.2">
      <c r="A153" s="1"/>
      <c r="B153" s="1"/>
      <c r="C153" s="67"/>
      <c r="D153" s="1"/>
      <c r="E153" s="1"/>
      <c r="F153" s="1"/>
      <c r="G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5" customFormat="1" x14ac:dyDescent="0.2">
      <c r="A154" s="1"/>
      <c r="B154" s="1"/>
      <c r="C154" s="67"/>
      <c r="D154" s="1"/>
      <c r="E154" s="1"/>
      <c r="F154" s="1"/>
      <c r="G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s="5" customFormat="1" x14ac:dyDescent="0.2">
      <c r="A155" s="1"/>
      <c r="B155" s="1"/>
      <c r="C155" s="67"/>
      <c r="D155" s="1"/>
      <c r="E155" s="1"/>
      <c r="F155" s="1"/>
      <c r="G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s="5" customFormat="1" x14ac:dyDescent="0.2">
      <c r="A156" s="1"/>
      <c r="B156" s="1"/>
      <c r="C156" s="67"/>
      <c r="D156" s="1"/>
      <c r="E156" s="1"/>
      <c r="F156" s="1"/>
      <c r="G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s="5" customFormat="1" x14ac:dyDescent="0.2">
      <c r="A157" s="1"/>
      <c r="B157" s="1"/>
      <c r="C157" s="67"/>
      <c r="D157" s="1"/>
      <c r="E157" s="1"/>
      <c r="F157" s="1"/>
      <c r="G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s="5" customFormat="1" x14ac:dyDescent="0.2">
      <c r="A158" s="1"/>
      <c r="B158" s="1"/>
      <c r="C158" s="67"/>
      <c r="D158" s="1"/>
      <c r="E158" s="1"/>
      <c r="F158" s="1"/>
      <c r="G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5" customFormat="1" x14ac:dyDescent="0.2">
      <c r="A159" s="1"/>
      <c r="B159" s="1"/>
      <c r="C159" s="67"/>
      <c r="D159" s="1"/>
      <c r="E159" s="1"/>
      <c r="F159" s="1"/>
      <c r="G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s="5" customFormat="1" x14ac:dyDescent="0.2">
      <c r="A160" s="1"/>
      <c r="B160" s="1"/>
      <c r="C160" s="67"/>
      <c r="D160" s="1"/>
      <c r="E160" s="1"/>
      <c r="F160" s="1"/>
      <c r="G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s="5" customFormat="1" x14ac:dyDescent="0.2">
      <c r="A161" s="1"/>
      <c r="B161" s="1"/>
      <c r="C161" s="67"/>
      <c r="D161" s="1"/>
      <c r="E161" s="1"/>
      <c r="F161" s="1"/>
      <c r="G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s="5" customFormat="1" x14ac:dyDescent="0.2">
      <c r="A162" s="1"/>
      <c r="B162" s="1"/>
      <c r="C162" s="67"/>
      <c r="D162" s="1"/>
      <c r="E162" s="1"/>
      <c r="F162" s="1"/>
      <c r="G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s="5" customFormat="1" x14ac:dyDescent="0.2">
      <c r="A163" s="1"/>
      <c r="B163" s="1"/>
      <c r="C163" s="67"/>
      <c r="D163" s="1"/>
      <c r="E163" s="1"/>
      <c r="F163" s="1"/>
      <c r="G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5" customFormat="1" x14ac:dyDescent="0.2">
      <c r="A164" s="1"/>
      <c r="B164" s="1"/>
      <c r="C164" s="67"/>
      <c r="D164" s="1"/>
      <c r="E164" s="1"/>
      <c r="F164" s="1"/>
      <c r="G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s="5" customFormat="1" x14ac:dyDescent="0.2">
      <c r="A165" s="1"/>
      <c r="B165" s="1"/>
      <c r="C165" s="67"/>
      <c r="D165" s="1"/>
      <c r="E165" s="1"/>
      <c r="F165" s="1"/>
      <c r="G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s="5" customFormat="1" x14ac:dyDescent="0.2">
      <c r="A166" s="1"/>
      <c r="B166" s="1"/>
      <c r="C166" s="67"/>
      <c r="D166" s="1"/>
      <c r="E166" s="1"/>
      <c r="F166" s="1"/>
      <c r="G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s="5" customFormat="1" x14ac:dyDescent="0.2">
      <c r="A167" s="1"/>
      <c r="B167" s="1"/>
      <c r="C167" s="67"/>
      <c r="D167" s="1"/>
      <c r="E167" s="1"/>
      <c r="F167" s="1"/>
      <c r="G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s="5" customFormat="1" x14ac:dyDescent="0.2">
      <c r="A168" s="1"/>
      <c r="B168" s="1"/>
      <c r="C168" s="67"/>
      <c r="D168" s="1"/>
      <c r="E168" s="1"/>
      <c r="F168" s="1"/>
      <c r="G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s="5" customFormat="1" x14ac:dyDescent="0.2">
      <c r="A169" s="1"/>
      <c r="B169" s="1"/>
      <c r="C169" s="67"/>
      <c r="D169" s="1"/>
      <c r="E169" s="1"/>
      <c r="F169" s="1"/>
      <c r="G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s="5" customFormat="1" x14ac:dyDescent="0.2">
      <c r="A170" s="1"/>
      <c r="B170" s="1"/>
      <c r="C170" s="67"/>
      <c r="D170" s="1"/>
      <c r="E170" s="1"/>
      <c r="F170" s="1"/>
      <c r="G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s="5" customFormat="1" x14ac:dyDescent="0.2">
      <c r="A171" s="1"/>
      <c r="B171" s="1"/>
      <c r="C171" s="67"/>
      <c r="D171" s="1"/>
      <c r="E171" s="1"/>
      <c r="F171" s="1"/>
      <c r="G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s="5" customFormat="1" x14ac:dyDescent="0.2">
      <c r="A172" s="1"/>
      <c r="B172" s="1"/>
      <c r="C172" s="67"/>
      <c r="D172" s="1"/>
      <c r="E172" s="1"/>
      <c r="F172" s="1"/>
      <c r="G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s="5" customFormat="1" x14ac:dyDescent="0.2">
      <c r="A173" s="1"/>
      <c r="B173" s="1"/>
      <c r="C173" s="67"/>
      <c r="D173" s="1"/>
      <c r="E173" s="1"/>
      <c r="F173" s="1"/>
      <c r="G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5" customFormat="1" x14ac:dyDescent="0.2">
      <c r="A174" s="1"/>
      <c r="B174" s="1"/>
      <c r="C174" s="67"/>
      <c r="D174" s="1"/>
      <c r="E174" s="1"/>
      <c r="F174" s="1"/>
      <c r="G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s="5" customFormat="1" x14ac:dyDescent="0.2">
      <c r="A175" s="1"/>
      <c r="B175" s="1"/>
      <c r="C175" s="67"/>
      <c r="D175" s="1"/>
      <c r="E175" s="1"/>
      <c r="F175" s="1"/>
      <c r="G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s="5" customFormat="1" x14ac:dyDescent="0.2">
      <c r="A176" s="1"/>
      <c r="B176" s="1"/>
      <c r="C176" s="67"/>
      <c r="D176" s="1"/>
      <c r="E176" s="1"/>
      <c r="F176" s="1"/>
      <c r="G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s="5" customFormat="1" x14ac:dyDescent="0.2">
      <c r="A177" s="1"/>
      <c r="B177" s="1"/>
      <c r="C177" s="67"/>
      <c r="D177" s="1"/>
      <c r="E177" s="1"/>
      <c r="F177" s="1"/>
      <c r="G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s="5" customFormat="1" x14ac:dyDescent="0.2">
      <c r="A178" s="1"/>
      <c r="B178" s="1"/>
      <c r="C178" s="67"/>
      <c r="D178" s="1"/>
      <c r="E178" s="1"/>
      <c r="F178" s="1"/>
      <c r="G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5" customFormat="1" x14ac:dyDescent="0.2">
      <c r="A179" s="1"/>
      <c r="B179" s="1"/>
      <c r="C179" s="67"/>
      <c r="D179" s="1"/>
      <c r="E179" s="1"/>
      <c r="F179" s="1"/>
      <c r="G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s="5" customFormat="1" x14ac:dyDescent="0.2">
      <c r="A180" s="1"/>
      <c r="B180" s="1"/>
      <c r="C180" s="67"/>
      <c r="D180" s="1"/>
      <c r="E180" s="1"/>
      <c r="F180" s="1"/>
      <c r="G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s="5" customFormat="1" x14ac:dyDescent="0.2">
      <c r="A181" s="1"/>
      <c r="B181" s="1"/>
      <c r="C181" s="67"/>
      <c r="D181" s="1"/>
      <c r="E181" s="1"/>
      <c r="F181" s="1"/>
      <c r="G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s="5" customFormat="1" x14ac:dyDescent="0.2">
      <c r="A182" s="1"/>
      <c r="B182" s="1"/>
      <c r="C182" s="67"/>
      <c r="D182" s="1"/>
      <c r="E182" s="1"/>
      <c r="F182" s="1"/>
      <c r="G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s="5" customFormat="1" x14ac:dyDescent="0.2">
      <c r="A183" s="1"/>
      <c r="B183" s="1"/>
      <c r="C183" s="67"/>
      <c r="D183" s="1"/>
      <c r="E183" s="1"/>
      <c r="F183" s="1"/>
      <c r="G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5" customFormat="1" x14ac:dyDescent="0.2">
      <c r="A184" s="1"/>
      <c r="B184" s="1"/>
      <c r="C184" s="67"/>
      <c r="D184" s="1"/>
      <c r="E184" s="1"/>
      <c r="F184" s="1"/>
      <c r="G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s="5" customFormat="1" x14ac:dyDescent="0.2">
      <c r="A185" s="1"/>
      <c r="B185" s="1"/>
      <c r="C185" s="67"/>
      <c r="D185" s="1"/>
      <c r="E185" s="1"/>
      <c r="F185" s="1"/>
      <c r="G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s="5" customFormat="1" x14ac:dyDescent="0.2">
      <c r="A186" s="1"/>
      <c r="B186" s="1"/>
      <c r="C186" s="67"/>
      <c r="D186" s="1"/>
      <c r="E186" s="1"/>
      <c r="F186" s="1"/>
      <c r="G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s="5" customFormat="1" x14ac:dyDescent="0.2">
      <c r="A187" s="1"/>
      <c r="B187" s="1"/>
      <c r="C187" s="67"/>
      <c r="D187" s="1"/>
      <c r="E187" s="1"/>
      <c r="F187" s="1"/>
      <c r="G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s="5" customFormat="1" x14ac:dyDescent="0.2">
      <c r="A188" s="1"/>
      <c r="B188" s="1"/>
      <c r="C188" s="67"/>
      <c r="D188" s="1"/>
      <c r="E188" s="1"/>
      <c r="F188" s="1"/>
      <c r="G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5" customFormat="1" x14ac:dyDescent="0.2">
      <c r="A189" s="1"/>
      <c r="B189" s="1"/>
      <c r="C189" s="67"/>
      <c r="D189" s="1"/>
      <c r="E189" s="1"/>
      <c r="F189" s="1"/>
      <c r="G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s="5" customFormat="1" x14ac:dyDescent="0.2">
      <c r="A190" s="1"/>
      <c r="B190" s="1"/>
      <c r="C190" s="67"/>
      <c r="D190" s="1"/>
      <c r="E190" s="1"/>
      <c r="F190" s="1"/>
      <c r="G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s="5" customFormat="1" x14ac:dyDescent="0.2">
      <c r="A191" s="1"/>
      <c r="B191" s="1"/>
      <c r="C191" s="67"/>
      <c r="D191" s="1"/>
      <c r="E191" s="1"/>
      <c r="F191" s="1"/>
      <c r="G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s="5" customFormat="1" x14ac:dyDescent="0.2">
      <c r="A192" s="1"/>
      <c r="B192" s="1"/>
      <c r="C192" s="67"/>
      <c r="D192" s="1"/>
      <c r="E192" s="1"/>
      <c r="F192" s="1"/>
      <c r="G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s="5" customFormat="1" x14ac:dyDescent="0.2">
      <c r="A193" s="1"/>
      <c r="B193" s="1"/>
      <c r="C193" s="67"/>
      <c r="D193" s="1"/>
      <c r="E193" s="1"/>
      <c r="F193" s="1"/>
      <c r="G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5" customFormat="1" x14ac:dyDescent="0.2">
      <c r="A194" s="1"/>
      <c r="B194" s="1"/>
      <c r="C194" s="67"/>
      <c r="D194" s="1"/>
      <c r="E194" s="1"/>
      <c r="F194" s="1"/>
      <c r="G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s="5" customFormat="1" x14ac:dyDescent="0.2">
      <c r="A195" s="1"/>
      <c r="B195" s="1"/>
      <c r="C195" s="67"/>
      <c r="D195" s="1"/>
      <c r="E195" s="1"/>
      <c r="F195" s="1"/>
      <c r="G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s="5" customFormat="1" x14ac:dyDescent="0.2">
      <c r="A196" s="1"/>
      <c r="B196" s="1"/>
      <c r="C196" s="67"/>
      <c r="D196" s="1"/>
      <c r="E196" s="1"/>
      <c r="F196" s="1"/>
      <c r="G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s="5" customFormat="1" x14ac:dyDescent="0.2">
      <c r="A197" s="1"/>
      <c r="B197" s="1"/>
      <c r="C197" s="67"/>
      <c r="D197" s="1"/>
      <c r="E197" s="1"/>
      <c r="F197" s="1"/>
      <c r="G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s="5" customFormat="1" x14ac:dyDescent="0.2">
      <c r="A198" s="1"/>
      <c r="B198" s="1"/>
      <c r="C198" s="67"/>
      <c r="D198" s="1"/>
      <c r="E198" s="1"/>
      <c r="F198" s="1"/>
      <c r="G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s="5" customFormat="1" x14ac:dyDescent="0.2">
      <c r="A199" s="1"/>
      <c r="B199" s="1"/>
      <c r="C199" s="67"/>
      <c r="D199" s="1"/>
      <c r="E199" s="1"/>
      <c r="F199" s="1"/>
      <c r="G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s="5" customFormat="1" x14ac:dyDescent="0.2">
      <c r="A200" s="1"/>
      <c r="B200" s="1"/>
      <c r="C200" s="67"/>
      <c r="D200" s="1"/>
      <c r="E200" s="1"/>
      <c r="F200" s="1"/>
      <c r="G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s="5" customFormat="1" x14ac:dyDescent="0.2">
      <c r="A201" s="1"/>
      <c r="B201" s="1"/>
      <c r="C201" s="67"/>
      <c r="D201" s="1"/>
      <c r="E201" s="1"/>
      <c r="F201" s="1"/>
      <c r="G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s="5" customFormat="1" x14ac:dyDescent="0.2">
      <c r="A202" s="1"/>
      <c r="B202" s="1"/>
      <c r="C202" s="67"/>
      <c r="D202" s="1"/>
      <c r="E202" s="1"/>
      <c r="F202" s="1"/>
      <c r="G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s="5" customFormat="1" x14ac:dyDescent="0.2">
      <c r="A203" s="1"/>
      <c r="B203" s="1"/>
      <c r="C203" s="67"/>
      <c r="D203" s="1"/>
      <c r="E203" s="1"/>
      <c r="F203" s="1"/>
      <c r="G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s="5" customFormat="1" x14ac:dyDescent="0.2">
      <c r="A204" s="1"/>
      <c r="B204" s="1"/>
      <c r="C204" s="67"/>
      <c r="D204" s="1"/>
      <c r="E204" s="1"/>
      <c r="F204" s="1"/>
      <c r="G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s="5" customFormat="1" x14ac:dyDescent="0.2">
      <c r="A205" s="1"/>
      <c r="B205" s="1"/>
      <c r="C205" s="67"/>
      <c r="D205" s="1"/>
      <c r="E205" s="1"/>
      <c r="F205" s="1"/>
      <c r="G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s="5" customFormat="1" x14ac:dyDescent="0.2">
      <c r="A206" s="1"/>
      <c r="B206" s="1"/>
      <c r="C206" s="67"/>
      <c r="D206" s="1"/>
      <c r="E206" s="1"/>
      <c r="F206" s="1"/>
      <c r="G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s="5" customFormat="1" x14ac:dyDescent="0.2">
      <c r="A207" s="1"/>
      <c r="B207" s="1"/>
      <c r="C207" s="67"/>
      <c r="D207" s="1"/>
      <c r="E207" s="1"/>
      <c r="F207" s="1"/>
      <c r="G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s="5" customFormat="1" x14ac:dyDescent="0.2">
      <c r="A208" s="1"/>
      <c r="B208" s="1"/>
      <c r="C208" s="67"/>
      <c r="D208" s="1"/>
      <c r="E208" s="1"/>
      <c r="F208" s="1"/>
      <c r="G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s="5" customFormat="1" x14ac:dyDescent="0.2">
      <c r="A209" s="1"/>
      <c r="B209" s="1"/>
      <c r="C209" s="67"/>
      <c r="D209" s="1"/>
      <c r="E209" s="1"/>
      <c r="F209" s="1"/>
      <c r="G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s="5" customFormat="1" x14ac:dyDescent="0.2">
      <c r="A210" s="1"/>
      <c r="B210" s="1"/>
      <c r="C210" s="67"/>
      <c r="D210" s="1"/>
      <c r="E210" s="1"/>
      <c r="F210" s="1"/>
      <c r="G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s="5" customFormat="1" x14ac:dyDescent="0.2">
      <c r="A211" s="1"/>
      <c r="B211" s="1"/>
      <c r="C211" s="67"/>
      <c r="D211" s="1"/>
      <c r="E211" s="1"/>
      <c r="F211" s="1"/>
      <c r="G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s="5" customFormat="1" x14ac:dyDescent="0.2">
      <c r="A212" s="1"/>
      <c r="B212" s="1"/>
      <c r="C212" s="67"/>
      <c r="D212" s="1"/>
      <c r="E212" s="1"/>
      <c r="F212" s="1"/>
      <c r="G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s="5" customFormat="1" x14ac:dyDescent="0.2">
      <c r="A213" s="1"/>
      <c r="B213" s="1"/>
      <c r="C213" s="67"/>
      <c r="D213" s="1"/>
      <c r="E213" s="1"/>
      <c r="F213" s="1"/>
      <c r="G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s="5" customFormat="1" x14ac:dyDescent="0.2">
      <c r="A214" s="1"/>
      <c r="B214" s="1"/>
      <c r="C214" s="67"/>
      <c r="D214" s="1"/>
      <c r="E214" s="1"/>
      <c r="F214" s="1"/>
      <c r="G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s="5" customFormat="1" x14ac:dyDescent="0.2">
      <c r="A215" s="1"/>
      <c r="B215" s="1"/>
      <c r="C215" s="67"/>
      <c r="D215" s="1"/>
      <c r="E215" s="1"/>
      <c r="F215" s="1"/>
      <c r="G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s="5" customFormat="1" x14ac:dyDescent="0.2">
      <c r="A216" s="1"/>
      <c r="B216" s="1"/>
      <c r="C216" s="67"/>
      <c r="D216" s="1"/>
      <c r="E216" s="1"/>
      <c r="F216" s="1"/>
      <c r="G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s="5" customFormat="1" x14ac:dyDescent="0.2">
      <c r="A217" s="1"/>
      <c r="B217" s="1"/>
      <c r="C217" s="67"/>
      <c r="D217" s="1"/>
      <c r="E217" s="1"/>
      <c r="F217" s="1"/>
      <c r="G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s="5" customFormat="1" x14ac:dyDescent="0.2">
      <c r="A218" s="1"/>
      <c r="B218" s="1"/>
      <c r="C218" s="67"/>
      <c r="D218" s="1"/>
      <c r="E218" s="1"/>
      <c r="F218" s="1"/>
      <c r="G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s="5" customFormat="1" x14ac:dyDescent="0.2">
      <c r="A219" s="1"/>
      <c r="B219" s="1"/>
      <c r="C219" s="67"/>
      <c r="D219" s="1"/>
      <c r="E219" s="1"/>
      <c r="F219" s="1"/>
      <c r="G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s="5" customFormat="1" x14ac:dyDescent="0.2">
      <c r="A220" s="1"/>
      <c r="B220" s="1"/>
      <c r="C220" s="67"/>
      <c r="D220" s="1"/>
      <c r="E220" s="1"/>
      <c r="F220" s="1"/>
      <c r="G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s="5" customFormat="1" x14ac:dyDescent="0.2">
      <c r="A221" s="1"/>
      <c r="B221" s="1"/>
      <c r="C221" s="67"/>
      <c r="D221" s="1"/>
      <c r="E221" s="1"/>
      <c r="F221" s="1"/>
      <c r="G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s="5" customFormat="1" x14ac:dyDescent="0.2">
      <c r="A222" s="1"/>
      <c r="B222" s="1"/>
      <c r="C222" s="67"/>
      <c r="D222" s="1"/>
      <c r="E222" s="1"/>
      <c r="F222" s="1"/>
      <c r="G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s="5" customFormat="1" x14ac:dyDescent="0.2">
      <c r="A223" s="1"/>
      <c r="B223" s="1"/>
      <c r="C223" s="67"/>
      <c r="D223" s="1"/>
      <c r="E223" s="1"/>
      <c r="F223" s="1"/>
      <c r="G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s="5" customFormat="1" x14ac:dyDescent="0.2">
      <c r="A224" s="1"/>
      <c r="B224" s="1"/>
      <c r="C224" s="67"/>
      <c r="D224" s="1"/>
      <c r="E224" s="1"/>
      <c r="F224" s="1"/>
      <c r="G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s="5" customFormat="1" x14ac:dyDescent="0.2">
      <c r="A225" s="1"/>
      <c r="B225" s="1"/>
      <c r="C225" s="67"/>
      <c r="D225" s="1"/>
      <c r="E225" s="1"/>
      <c r="F225" s="1"/>
      <c r="G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s="5" customFormat="1" x14ac:dyDescent="0.2">
      <c r="A226" s="1"/>
      <c r="B226" s="1"/>
      <c r="C226" s="67"/>
      <c r="D226" s="1"/>
      <c r="E226" s="1"/>
      <c r="F226" s="1"/>
      <c r="G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s="5" customFormat="1" x14ac:dyDescent="0.2">
      <c r="A227" s="1"/>
      <c r="B227" s="1"/>
      <c r="C227" s="67"/>
      <c r="D227" s="1"/>
      <c r="E227" s="1"/>
      <c r="F227" s="1"/>
      <c r="G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s="5" customFormat="1" x14ac:dyDescent="0.2">
      <c r="A228" s="1"/>
      <c r="B228" s="1"/>
      <c r="C228" s="67"/>
      <c r="D228" s="1"/>
      <c r="E228" s="1"/>
      <c r="F228" s="1"/>
      <c r="G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s="5" customFormat="1" x14ac:dyDescent="0.2">
      <c r="A229" s="1"/>
      <c r="B229" s="1"/>
      <c r="C229" s="67"/>
      <c r="D229" s="1"/>
      <c r="E229" s="1"/>
      <c r="F229" s="1"/>
      <c r="G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s="5" customFormat="1" x14ac:dyDescent="0.2">
      <c r="A230" s="1"/>
      <c r="B230" s="1"/>
      <c r="C230" s="67"/>
      <c r="D230" s="1"/>
      <c r="E230" s="1"/>
      <c r="F230" s="1"/>
      <c r="G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s="5" customFormat="1" x14ac:dyDescent="0.2">
      <c r="A231" s="1"/>
      <c r="B231" s="1"/>
      <c r="C231" s="67"/>
      <c r="D231" s="1"/>
      <c r="E231" s="1"/>
      <c r="F231" s="1"/>
      <c r="G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s="5" customFormat="1" x14ac:dyDescent="0.2">
      <c r="A232" s="1"/>
      <c r="B232" s="1"/>
      <c r="C232" s="67"/>
      <c r="D232" s="1"/>
      <c r="E232" s="1"/>
      <c r="F232" s="1"/>
      <c r="G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s="5" customFormat="1" x14ac:dyDescent="0.2">
      <c r="A233" s="1"/>
      <c r="B233" s="1"/>
      <c r="C233" s="67"/>
      <c r="D233" s="1"/>
      <c r="E233" s="1"/>
      <c r="F233" s="1"/>
      <c r="G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s="5" customFormat="1" x14ac:dyDescent="0.2">
      <c r="A234" s="1"/>
      <c r="B234" s="1"/>
      <c r="C234" s="67"/>
      <c r="D234" s="1"/>
      <c r="E234" s="1"/>
      <c r="F234" s="1"/>
      <c r="G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s="5" customFormat="1" x14ac:dyDescent="0.2">
      <c r="A235" s="1"/>
      <c r="B235" s="1"/>
      <c r="C235" s="67"/>
      <c r="D235" s="1"/>
      <c r="E235" s="1"/>
      <c r="F235" s="1"/>
      <c r="G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s="5" customFormat="1" x14ac:dyDescent="0.2">
      <c r="A236" s="1"/>
      <c r="B236" s="1"/>
      <c r="C236" s="67"/>
      <c r="D236" s="1"/>
      <c r="E236" s="1"/>
      <c r="F236" s="1"/>
      <c r="G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s="5" customFormat="1" x14ac:dyDescent="0.2">
      <c r="A237" s="1"/>
      <c r="B237" s="1"/>
      <c r="C237" s="67"/>
      <c r="D237" s="1"/>
      <c r="E237" s="1"/>
      <c r="F237" s="1"/>
      <c r="G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s="5" customFormat="1" x14ac:dyDescent="0.2">
      <c r="A238" s="1"/>
      <c r="B238" s="1"/>
      <c r="C238" s="67"/>
      <c r="D238" s="1"/>
      <c r="E238" s="1"/>
      <c r="F238" s="1"/>
      <c r="G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s="5" customFormat="1" x14ac:dyDescent="0.2">
      <c r="A239" s="1"/>
      <c r="B239" s="1"/>
      <c r="C239" s="67"/>
      <c r="D239" s="1"/>
      <c r="E239" s="1"/>
      <c r="F239" s="1"/>
      <c r="G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s="5" customFormat="1" x14ac:dyDescent="0.2">
      <c r="A240" s="1"/>
      <c r="B240" s="1"/>
      <c r="C240" s="67"/>
      <c r="D240" s="1"/>
      <c r="E240" s="1"/>
      <c r="F240" s="1"/>
      <c r="G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s="5" customFormat="1" x14ac:dyDescent="0.2">
      <c r="A241" s="1"/>
      <c r="B241" s="1"/>
      <c r="C241" s="67"/>
      <c r="D241" s="1"/>
      <c r="E241" s="1"/>
      <c r="F241" s="1"/>
      <c r="G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s="5" customFormat="1" x14ac:dyDescent="0.2">
      <c r="A242" s="1"/>
      <c r="B242" s="1"/>
      <c r="C242" s="67"/>
      <c r="D242" s="1"/>
      <c r="E242" s="1"/>
      <c r="F242" s="1"/>
      <c r="G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s="5" customFormat="1" x14ac:dyDescent="0.2">
      <c r="A243" s="1"/>
      <c r="B243" s="1"/>
      <c r="C243" s="67"/>
      <c r="D243" s="1"/>
      <c r="E243" s="1"/>
      <c r="F243" s="1"/>
      <c r="G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s="5" customFormat="1" x14ac:dyDescent="0.2">
      <c r="A244" s="1"/>
      <c r="B244" s="1"/>
      <c r="C244" s="67"/>
      <c r="D244" s="1"/>
      <c r="E244" s="1"/>
      <c r="F244" s="1"/>
      <c r="G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s="5" customFormat="1" x14ac:dyDescent="0.2">
      <c r="A245" s="1"/>
      <c r="B245" s="1"/>
      <c r="C245" s="67"/>
      <c r="D245" s="1"/>
      <c r="E245" s="1"/>
      <c r="F245" s="1"/>
      <c r="G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s="5" customFormat="1" x14ac:dyDescent="0.2">
      <c r="A246" s="1"/>
      <c r="B246" s="1"/>
      <c r="C246" s="67"/>
      <c r="D246" s="1"/>
      <c r="E246" s="1"/>
      <c r="F246" s="1"/>
      <c r="G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s="5" customFormat="1" x14ac:dyDescent="0.2">
      <c r="A247" s="1"/>
      <c r="B247" s="1"/>
      <c r="C247" s="67"/>
      <c r="D247" s="1"/>
      <c r="E247" s="1"/>
      <c r="F247" s="1"/>
      <c r="G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s="5" customFormat="1" x14ac:dyDescent="0.2">
      <c r="A248" s="1"/>
      <c r="B248" s="1"/>
      <c r="C248" s="67"/>
      <c r="D248" s="1"/>
      <c r="E248" s="1"/>
      <c r="F248" s="1"/>
      <c r="G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s="5" customFormat="1" x14ac:dyDescent="0.2">
      <c r="A249" s="1"/>
      <c r="B249" s="1"/>
      <c r="C249" s="67"/>
      <c r="D249" s="1"/>
      <c r="E249" s="1"/>
      <c r="F249" s="1"/>
      <c r="G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s="5" customFormat="1" x14ac:dyDescent="0.2">
      <c r="A250" s="1"/>
      <c r="B250" s="1"/>
      <c r="C250" s="67"/>
      <c r="D250" s="1"/>
      <c r="E250" s="1"/>
      <c r="F250" s="1"/>
      <c r="G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s="5" customFormat="1" x14ac:dyDescent="0.2">
      <c r="A251" s="1"/>
      <c r="B251" s="1"/>
      <c r="C251" s="67"/>
      <c r="D251" s="1"/>
      <c r="E251" s="1"/>
      <c r="F251" s="1"/>
      <c r="G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s="5" customFormat="1" x14ac:dyDescent="0.2">
      <c r="A252" s="1"/>
      <c r="B252" s="1"/>
      <c r="C252" s="67"/>
      <c r="D252" s="1"/>
      <c r="E252" s="1"/>
      <c r="F252" s="1"/>
      <c r="G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s="5" customFormat="1" x14ac:dyDescent="0.2">
      <c r="A253" s="1"/>
      <c r="B253" s="1"/>
      <c r="C253" s="67"/>
      <c r="D253" s="1"/>
      <c r="E253" s="1"/>
      <c r="F253" s="1"/>
      <c r="G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s="5" customFormat="1" x14ac:dyDescent="0.2">
      <c r="A254" s="1"/>
      <c r="B254" s="1"/>
      <c r="C254" s="67"/>
      <c r="D254" s="1"/>
      <c r="E254" s="1"/>
      <c r="F254" s="1"/>
      <c r="G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s="5" customFormat="1" x14ac:dyDescent="0.2">
      <c r="A255" s="1"/>
      <c r="B255" s="1"/>
      <c r="C255" s="67"/>
      <c r="D255" s="1"/>
      <c r="E255" s="1"/>
      <c r="F255" s="1"/>
      <c r="G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s="5" customFormat="1" x14ac:dyDescent="0.2">
      <c r="A256" s="1"/>
      <c r="B256" s="1"/>
      <c r="C256" s="67"/>
      <c r="D256" s="1"/>
      <c r="E256" s="1"/>
      <c r="F256" s="1"/>
      <c r="G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s="5" customFormat="1" x14ac:dyDescent="0.2">
      <c r="A257" s="1"/>
      <c r="B257" s="1"/>
      <c r="C257" s="67"/>
      <c r="D257" s="1"/>
      <c r="E257" s="1"/>
      <c r="F257" s="1"/>
      <c r="G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s="5" customFormat="1" x14ac:dyDescent="0.2">
      <c r="A258" s="1"/>
      <c r="B258" s="1"/>
      <c r="C258" s="67"/>
      <c r="D258" s="1"/>
      <c r="E258" s="1"/>
      <c r="F258" s="1"/>
      <c r="G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s="5" customFormat="1" x14ac:dyDescent="0.2">
      <c r="A259" s="1"/>
      <c r="B259" s="1"/>
      <c r="C259" s="67"/>
      <c r="D259" s="1"/>
      <c r="E259" s="1"/>
      <c r="F259" s="1"/>
      <c r="G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s="5" customFormat="1" x14ac:dyDescent="0.2">
      <c r="A260" s="1"/>
      <c r="B260" s="1"/>
      <c r="C260" s="67"/>
      <c r="D260" s="1"/>
      <c r="E260" s="1"/>
      <c r="F260" s="1"/>
      <c r="G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s="5" customFormat="1" x14ac:dyDescent="0.2">
      <c r="A261" s="1"/>
      <c r="B261" s="1"/>
      <c r="C261" s="67"/>
      <c r="D261" s="1"/>
      <c r="E261" s="1"/>
      <c r="F261" s="1"/>
      <c r="G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s="5" customFormat="1" x14ac:dyDescent="0.2">
      <c r="A262" s="1"/>
      <c r="B262" s="1"/>
      <c r="C262" s="67"/>
      <c r="D262" s="1"/>
      <c r="E262" s="1"/>
      <c r="F262" s="1"/>
      <c r="G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s="5" customFormat="1" x14ac:dyDescent="0.2">
      <c r="A263" s="1"/>
      <c r="B263" s="1"/>
      <c r="C263" s="67"/>
      <c r="D263" s="1"/>
      <c r="E263" s="1"/>
      <c r="F263" s="1"/>
      <c r="G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s="5" customFormat="1" x14ac:dyDescent="0.2">
      <c r="A264" s="1"/>
      <c r="B264" s="1"/>
      <c r="C264" s="67"/>
      <c r="D264" s="1"/>
      <c r="E264" s="1"/>
      <c r="F264" s="1"/>
      <c r="G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s="5" customFormat="1" x14ac:dyDescent="0.2">
      <c r="A265" s="1"/>
      <c r="B265" s="1"/>
      <c r="C265" s="67"/>
      <c r="D265" s="1"/>
      <c r="E265" s="1"/>
      <c r="F265" s="1"/>
      <c r="G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s="5" customFormat="1" x14ac:dyDescent="0.2">
      <c r="A266" s="1"/>
      <c r="B266" s="1"/>
      <c r="C266" s="67"/>
      <c r="D266" s="1"/>
      <c r="E266" s="1"/>
      <c r="F266" s="1"/>
      <c r="G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s="5" customFormat="1" x14ac:dyDescent="0.2">
      <c r="A267" s="1"/>
      <c r="B267" s="1"/>
      <c r="C267" s="67"/>
      <c r="D267" s="1"/>
      <c r="E267" s="1"/>
      <c r="F267" s="1"/>
      <c r="G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s="5" customFormat="1" x14ac:dyDescent="0.2">
      <c r="A268" s="1"/>
      <c r="B268" s="1"/>
      <c r="C268" s="67"/>
      <c r="D268" s="1"/>
      <c r="E268" s="1"/>
      <c r="F268" s="1"/>
      <c r="G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s="5" customFormat="1" x14ac:dyDescent="0.2">
      <c r="A269" s="1"/>
      <c r="B269" s="1"/>
      <c r="C269" s="67"/>
      <c r="D269" s="1"/>
      <c r="E269" s="1"/>
      <c r="F269" s="1"/>
      <c r="G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s="5" customFormat="1" x14ac:dyDescent="0.2">
      <c r="A270" s="1"/>
      <c r="B270" s="1"/>
      <c r="C270" s="67"/>
      <c r="D270" s="1"/>
      <c r="E270" s="1"/>
      <c r="F270" s="1"/>
      <c r="G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s="5" customFormat="1" x14ac:dyDescent="0.2">
      <c r="A271" s="1"/>
      <c r="B271" s="1"/>
      <c r="C271" s="67"/>
      <c r="D271" s="1"/>
      <c r="E271" s="1"/>
      <c r="F271" s="1"/>
      <c r="G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s="5" customFormat="1" x14ac:dyDescent="0.2">
      <c r="A272" s="1"/>
      <c r="B272" s="1"/>
      <c r="C272" s="67"/>
      <c r="D272" s="1"/>
      <c r="E272" s="1"/>
      <c r="F272" s="1"/>
      <c r="G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s="5" customFormat="1" x14ac:dyDescent="0.2">
      <c r="A273" s="1"/>
      <c r="B273" s="1"/>
      <c r="C273" s="67"/>
      <c r="D273" s="1"/>
      <c r="E273" s="1"/>
      <c r="F273" s="1"/>
      <c r="G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s="5" customFormat="1" x14ac:dyDescent="0.2">
      <c r="A274" s="1"/>
      <c r="B274" s="1"/>
      <c r="C274" s="67"/>
      <c r="D274" s="1"/>
      <c r="E274" s="1"/>
      <c r="F274" s="1"/>
      <c r="G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s="5" customFormat="1" x14ac:dyDescent="0.2">
      <c r="A275" s="1"/>
      <c r="B275" s="1"/>
      <c r="C275" s="67"/>
      <c r="D275" s="1"/>
      <c r="E275" s="1"/>
      <c r="F275" s="1"/>
      <c r="G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s="5" customFormat="1" x14ac:dyDescent="0.2">
      <c r="A276" s="1"/>
      <c r="B276" s="1"/>
      <c r="C276" s="67"/>
      <c r="D276" s="1"/>
      <c r="E276" s="1"/>
      <c r="F276" s="1"/>
      <c r="G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s="5" customFormat="1" x14ac:dyDescent="0.2">
      <c r="A277" s="1"/>
      <c r="B277" s="1"/>
      <c r="C277" s="67"/>
      <c r="D277" s="1"/>
      <c r="E277" s="1"/>
      <c r="F277" s="1"/>
      <c r="G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s="5" customFormat="1" x14ac:dyDescent="0.2">
      <c r="A278" s="1"/>
      <c r="B278" s="1"/>
      <c r="C278" s="67"/>
      <c r="D278" s="1"/>
      <c r="E278" s="1"/>
      <c r="F278" s="1"/>
      <c r="G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s="5" customFormat="1" x14ac:dyDescent="0.2">
      <c r="A279" s="1"/>
      <c r="B279" s="1"/>
      <c r="C279" s="67"/>
      <c r="D279" s="1"/>
      <c r="E279" s="1"/>
      <c r="F279" s="1"/>
      <c r="G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s="5" customFormat="1" x14ac:dyDescent="0.2">
      <c r="A280" s="1"/>
      <c r="B280" s="1"/>
      <c r="C280" s="67"/>
      <c r="D280" s="1"/>
      <c r="E280" s="1"/>
      <c r="F280" s="1"/>
      <c r="G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s="5" customFormat="1" x14ac:dyDescent="0.2">
      <c r="A281" s="1"/>
      <c r="B281" s="1"/>
      <c r="C281" s="67"/>
      <c r="D281" s="1"/>
      <c r="E281" s="1"/>
      <c r="F281" s="1"/>
      <c r="G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s="5" customFormat="1" x14ac:dyDescent="0.2">
      <c r="A282" s="1"/>
      <c r="B282" s="1"/>
      <c r="C282" s="67"/>
      <c r="D282" s="1"/>
      <c r="E282" s="1"/>
      <c r="F282" s="1"/>
      <c r="G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s="5" customFormat="1" x14ac:dyDescent="0.2">
      <c r="A283" s="1"/>
      <c r="B283" s="1"/>
      <c r="C283" s="67"/>
      <c r="D283" s="1"/>
      <c r="E283" s="1"/>
      <c r="F283" s="1"/>
      <c r="G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s="5" customFormat="1" x14ac:dyDescent="0.2">
      <c r="A284" s="1"/>
      <c r="B284" s="1"/>
      <c r="C284" s="67"/>
      <c r="D284" s="1"/>
      <c r="E284" s="1"/>
      <c r="F284" s="1"/>
      <c r="G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s="5" customFormat="1" x14ac:dyDescent="0.2">
      <c r="A285" s="1"/>
      <c r="B285" s="1"/>
      <c r="C285" s="67"/>
      <c r="D285" s="1"/>
      <c r="E285" s="1"/>
      <c r="F285" s="1"/>
      <c r="G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s="5" customFormat="1" x14ac:dyDescent="0.2">
      <c r="A286" s="1"/>
      <c r="B286" s="1"/>
      <c r="C286" s="67"/>
      <c r="D286" s="1"/>
      <c r="E286" s="1"/>
      <c r="F286" s="1"/>
      <c r="G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s="5" customFormat="1" x14ac:dyDescent="0.2">
      <c r="A287" s="1"/>
      <c r="B287" s="1"/>
      <c r="C287" s="67"/>
      <c r="D287" s="1"/>
      <c r="E287" s="1"/>
      <c r="F287" s="1"/>
      <c r="G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s="5" customFormat="1" x14ac:dyDescent="0.2">
      <c r="A288" s="1"/>
      <c r="B288" s="1"/>
      <c r="C288" s="67"/>
      <c r="D288" s="1"/>
      <c r="E288" s="1"/>
      <c r="F288" s="1"/>
      <c r="G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s="5" customFormat="1" x14ac:dyDescent="0.2">
      <c r="A289" s="1"/>
      <c r="B289" s="1"/>
      <c r="C289" s="67"/>
      <c r="D289" s="1"/>
      <c r="E289" s="1"/>
      <c r="F289" s="1"/>
      <c r="G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s="5" customFormat="1" x14ac:dyDescent="0.2">
      <c r="A290" s="1"/>
      <c r="B290" s="1"/>
      <c r="C290" s="67"/>
      <c r="D290" s="1"/>
      <c r="E290" s="1"/>
      <c r="F290" s="1"/>
      <c r="G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s="5" customFormat="1" x14ac:dyDescent="0.2">
      <c r="A291" s="1"/>
      <c r="B291" s="1"/>
      <c r="C291" s="67"/>
      <c r="D291" s="1"/>
      <c r="E291" s="1"/>
      <c r="F291" s="1"/>
      <c r="G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s="5" customFormat="1" x14ac:dyDescent="0.2">
      <c r="A292" s="1"/>
      <c r="B292" s="1"/>
      <c r="C292" s="67"/>
      <c r="D292" s="1"/>
      <c r="E292" s="1"/>
      <c r="F292" s="1"/>
      <c r="G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s="5" customFormat="1" x14ac:dyDescent="0.2">
      <c r="A293" s="1"/>
      <c r="B293" s="1"/>
      <c r="C293" s="67"/>
      <c r="D293" s="1"/>
      <c r="E293" s="1"/>
      <c r="F293" s="1"/>
      <c r="G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s="5" customFormat="1" x14ac:dyDescent="0.2">
      <c r="A294" s="1"/>
      <c r="B294" s="1"/>
      <c r="C294" s="67"/>
      <c r="D294" s="1"/>
      <c r="E294" s="1"/>
      <c r="F294" s="1"/>
      <c r="G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s="5" customFormat="1" x14ac:dyDescent="0.2">
      <c r="A295" s="1"/>
      <c r="B295" s="1"/>
      <c r="C295" s="67"/>
      <c r="D295" s="1"/>
      <c r="E295" s="1"/>
      <c r="F295" s="1"/>
      <c r="G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s="5" customFormat="1" x14ac:dyDescent="0.2">
      <c r="A296" s="1"/>
      <c r="B296" s="1"/>
      <c r="C296" s="67"/>
      <c r="D296" s="1"/>
      <c r="E296" s="1"/>
      <c r="F296" s="1"/>
      <c r="G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s="5" customFormat="1" x14ac:dyDescent="0.2">
      <c r="A297" s="1"/>
      <c r="B297" s="1"/>
      <c r="C297" s="67"/>
      <c r="D297" s="1"/>
      <c r="E297" s="1"/>
      <c r="F297" s="1"/>
      <c r="G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s="5" customFormat="1" x14ac:dyDescent="0.2">
      <c r="A298" s="1"/>
      <c r="B298" s="1"/>
      <c r="C298" s="67"/>
      <c r="D298" s="1"/>
      <c r="E298" s="1"/>
      <c r="F298" s="1"/>
      <c r="G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s="5" customFormat="1" x14ac:dyDescent="0.2">
      <c r="A299" s="1"/>
      <c r="B299" s="1"/>
      <c r="C299" s="67"/>
      <c r="D299" s="1"/>
      <c r="E299" s="1"/>
      <c r="F299" s="1"/>
      <c r="G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s="5" customFormat="1" x14ac:dyDescent="0.2">
      <c r="A300" s="1"/>
      <c r="B300" s="1"/>
      <c r="C300" s="67"/>
      <c r="D300" s="1"/>
      <c r="E300" s="1"/>
      <c r="F300" s="1"/>
      <c r="G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s="5" customFormat="1" x14ac:dyDescent="0.2">
      <c r="A301" s="1"/>
      <c r="B301" s="1"/>
      <c r="C301" s="67"/>
      <c r="D301" s="1"/>
      <c r="E301" s="1"/>
      <c r="F301" s="1"/>
      <c r="G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s="5" customFormat="1" x14ac:dyDescent="0.2">
      <c r="A302" s="1"/>
      <c r="B302" s="1"/>
      <c r="C302" s="67"/>
      <c r="D302" s="1"/>
      <c r="E302" s="1"/>
      <c r="F302" s="1"/>
      <c r="G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s="5" customFormat="1" x14ac:dyDescent="0.2">
      <c r="A303" s="1"/>
      <c r="B303" s="1"/>
      <c r="C303" s="67"/>
      <c r="D303" s="1"/>
      <c r="E303" s="1"/>
      <c r="F303" s="1"/>
      <c r="G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s="5" customFormat="1" x14ac:dyDescent="0.2">
      <c r="A304" s="1"/>
      <c r="B304" s="1"/>
      <c r="C304" s="67"/>
      <c r="D304" s="1"/>
      <c r="E304" s="1"/>
      <c r="F304" s="1"/>
      <c r="G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s="5" customFormat="1" x14ac:dyDescent="0.2">
      <c r="A305" s="1"/>
      <c r="B305" s="1"/>
      <c r="C305" s="67"/>
      <c r="D305" s="1"/>
      <c r="E305" s="1"/>
      <c r="F305" s="1"/>
      <c r="G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s="5" customFormat="1" x14ac:dyDescent="0.2">
      <c r="A306" s="1"/>
      <c r="B306" s="1"/>
      <c r="C306" s="67"/>
      <c r="D306" s="1"/>
      <c r="E306" s="1"/>
      <c r="F306" s="1"/>
      <c r="G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s="5" customFormat="1" x14ac:dyDescent="0.2">
      <c r="A307" s="1"/>
      <c r="B307" s="1"/>
      <c r="C307" s="67"/>
      <c r="D307" s="1"/>
      <c r="E307" s="1"/>
      <c r="F307" s="1"/>
      <c r="G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s="5" customFormat="1" x14ac:dyDescent="0.2">
      <c r="A308" s="1"/>
      <c r="B308" s="1"/>
      <c r="C308" s="67"/>
      <c r="D308" s="1"/>
      <c r="E308" s="1"/>
      <c r="F308" s="1"/>
      <c r="G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s="5" customFormat="1" x14ac:dyDescent="0.2">
      <c r="A309" s="1"/>
      <c r="B309" s="1"/>
      <c r="C309" s="67"/>
      <c r="D309" s="1"/>
      <c r="E309" s="1"/>
      <c r="F309" s="1"/>
      <c r="G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s="5" customFormat="1" x14ac:dyDescent="0.2">
      <c r="A310" s="1"/>
      <c r="B310" s="1"/>
      <c r="C310" s="67"/>
      <c r="D310" s="1"/>
      <c r="E310" s="1"/>
      <c r="F310" s="1"/>
      <c r="G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s="5" customFormat="1" x14ac:dyDescent="0.2">
      <c r="A311" s="1"/>
      <c r="B311" s="1"/>
      <c r="C311" s="67"/>
      <c r="D311" s="1"/>
      <c r="E311" s="1"/>
      <c r="F311" s="1"/>
      <c r="G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s="5" customFormat="1" x14ac:dyDescent="0.2">
      <c r="A312" s="1"/>
      <c r="B312" s="1"/>
      <c r="C312" s="67"/>
      <c r="D312" s="1"/>
      <c r="E312" s="1"/>
      <c r="F312" s="1"/>
      <c r="G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s="5" customFormat="1" x14ac:dyDescent="0.2">
      <c r="A313" s="1"/>
      <c r="B313" s="1"/>
      <c r="C313" s="67"/>
      <c r="D313" s="1"/>
      <c r="E313" s="1"/>
      <c r="F313" s="1"/>
      <c r="G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s="5" customFormat="1" x14ac:dyDescent="0.2">
      <c r="A314" s="1"/>
      <c r="B314" s="1"/>
      <c r="C314" s="67"/>
      <c r="D314" s="1"/>
      <c r="E314" s="1"/>
      <c r="F314" s="1"/>
      <c r="G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s="5" customFormat="1" x14ac:dyDescent="0.2">
      <c r="A315" s="1"/>
      <c r="B315" s="1"/>
      <c r="C315" s="67"/>
      <c r="D315" s="1"/>
      <c r="E315" s="1"/>
      <c r="F315" s="1"/>
      <c r="G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s="5" customFormat="1" x14ac:dyDescent="0.2">
      <c r="A316" s="1"/>
      <c r="B316" s="1"/>
      <c r="C316" s="67"/>
      <c r="D316" s="1"/>
      <c r="E316" s="1"/>
      <c r="F316" s="1"/>
      <c r="G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s="5" customFormat="1" x14ac:dyDescent="0.2">
      <c r="A317" s="1"/>
      <c r="B317" s="1"/>
      <c r="C317" s="67"/>
      <c r="D317" s="1"/>
      <c r="E317" s="1"/>
      <c r="F317" s="1"/>
      <c r="G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s="5" customFormat="1" x14ac:dyDescent="0.2">
      <c r="A318" s="1"/>
      <c r="B318" s="1"/>
      <c r="C318" s="67"/>
      <c r="D318" s="1"/>
      <c r="E318" s="1"/>
      <c r="F318" s="1"/>
      <c r="G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s="5" customFormat="1" x14ac:dyDescent="0.2">
      <c r="A319" s="1"/>
      <c r="B319" s="1"/>
      <c r="C319" s="67"/>
      <c r="D319" s="1"/>
      <c r="E319" s="1"/>
      <c r="F319" s="1"/>
      <c r="G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s="5" customFormat="1" x14ac:dyDescent="0.2">
      <c r="A320" s="1"/>
      <c r="B320" s="1"/>
      <c r="C320" s="67"/>
      <c r="D320" s="1"/>
      <c r="E320" s="1"/>
      <c r="F320" s="1"/>
      <c r="G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s="5" customFormat="1" x14ac:dyDescent="0.2">
      <c r="A321" s="1"/>
      <c r="B321" s="1"/>
      <c r="C321" s="67"/>
      <c r="D321" s="1"/>
      <c r="E321" s="1"/>
      <c r="F321" s="1"/>
      <c r="G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s="5" customFormat="1" x14ac:dyDescent="0.2">
      <c r="A322" s="1"/>
      <c r="B322" s="1"/>
      <c r="C322" s="67"/>
      <c r="D322" s="1"/>
      <c r="E322" s="1"/>
      <c r="F322" s="1"/>
      <c r="G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s="5" customFormat="1" x14ac:dyDescent="0.2">
      <c r="A323" s="1"/>
      <c r="B323" s="1"/>
      <c r="C323" s="67"/>
      <c r="D323" s="1"/>
      <c r="E323" s="1"/>
      <c r="F323" s="1"/>
      <c r="G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s="5" customFormat="1" x14ac:dyDescent="0.2">
      <c r="A324" s="1"/>
      <c r="B324" s="1"/>
      <c r="C324" s="67"/>
      <c r="D324" s="1"/>
      <c r="E324" s="1"/>
      <c r="F324" s="1"/>
      <c r="G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s="5" customFormat="1" x14ac:dyDescent="0.2">
      <c r="A325" s="1"/>
      <c r="B325" s="1"/>
      <c r="C325" s="67"/>
      <c r="D325" s="1"/>
      <c r="E325" s="1"/>
      <c r="F325" s="1"/>
      <c r="G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s="5" customFormat="1" x14ac:dyDescent="0.2">
      <c r="A326" s="1"/>
      <c r="B326" s="1"/>
      <c r="C326" s="67"/>
      <c r="D326" s="1"/>
      <c r="E326" s="1"/>
      <c r="F326" s="1"/>
      <c r="G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s="5" customFormat="1" x14ac:dyDescent="0.2">
      <c r="A327" s="1"/>
      <c r="B327" s="1"/>
      <c r="C327" s="67"/>
      <c r="D327" s="1"/>
      <c r="E327" s="1"/>
      <c r="F327" s="1"/>
      <c r="G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s="5" customFormat="1" x14ac:dyDescent="0.2">
      <c r="A328" s="1"/>
      <c r="B328" s="1"/>
      <c r="C328" s="67"/>
      <c r="D328" s="1"/>
      <c r="E328" s="1"/>
      <c r="F328" s="1"/>
      <c r="G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s="5" customFormat="1" x14ac:dyDescent="0.2">
      <c r="A329" s="1"/>
      <c r="B329" s="1"/>
      <c r="C329" s="67"/>
      <c r="D329" s="1"/>
      <c r="E329" s="1"/>
      <c r="F329" s="1"/>
      <c r="G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s="5" customFormat="1" x14ac:dyDescent="0.2">
      <c r="A330" s="1"/>
      <c r="B330" s="1"/>
      <c r="C330" s="67"/>
      <c r="D330" s="1"/>
      <c r="E330" s="1"/>
      <c r="F330" s="1"/>
      <c r="G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s="5" customFormat="1" x14ac:dyDescent="0.2">
      <c r="A331" s="1"/>
      <c r="B331" s="1"/>
      <c r="C331" s="67"/>
      <c r="D331" s="1"/>
      <c r="E331" s="1"/>
      <c r="F331" s="1"/>
      <c r="G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s="5" customFormat="1" x14ac:dyDescent="0.2">
      <c r="A332" s="1"/>
      <c r="B332" s="1"/>
      <c r="C332" s="67"/>
      <c r="D332" s="1"/>
      <c r="E332" s="1"/>
      <c r="F332" s="1"/>
      <c r="G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s="5" customFormat="1" x14ac:dyDescent="0.2">
      <c r="A333" s="1"/>
      <c r="B333" s="1"/>
      <c r="C333" s="67"/>
      <c r="D333" s="1"/>
      <c r="E333" s="1"/>
      <c r="F333" s="1"/>
      <c r="G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s="5" customFormat="1" x14ac:dyDescent="0.2">
      <c r="A334" s="1"/>
      <c r="B334" s="1"/>
      <c r="C334" s="67"/>
      <c r="D334" s="1"/>
      <c r="E334" s="1"/>
      <c r="F334" s="1"/>
      <c r="G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s="5" customFormat="1" x14ac:dyDescent="0.2">
      <c r="A335" s="1"/>
      <c r="B335" s="1"/>
      <c r="C335" s="67"/>
      <c r="D335" s="1"/>
      <c r="E335" s="1"/>
      <c r="F335" s="1"/>
      <c r="G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s="5" customFormat="1" x14ac:dyDescent="0.2">
      <c r="A336" s="1"/>
      <c r="B336" s="1"/>
      <c r="C336" s="67"/>
      <c r="D336" s="1"/>
      <c r="E336" s="1"/>
      <c r="F336" s="1"/>
      <c r="G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s="5" customFormat="1" x14ac:dyDescent="0.2">
      <c r="A337" s="1"/>
      <c r="B337" s="1"/>
      <c r="C337" s="67"/>
      <c r="D337" s="1"/>
      <c r="E337" s="1"/>
      <c r="F337" s="1"/>
      <c r="G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s="5" customFormat="1" x14ac:dyDescent="0.2">
      <c r="A338" s="1"/>
      <c r="B338" s="1"/>
      <c r="C338" s="67"/>
      <c r="D338" s="1"/>
      <c r="E338" s="1"/>
      <c r="F338" s="1"/>
      <c r="G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s="5" customFormat="1" x14ac:dyDescent="0.2">
      <c r="A339" s="1"/>
      <c r="B339" s="1"/>
      <c r="C339" s="67"/>
      <c r="D339" s="1"/>
      <c r="E339" s="1"/>
      <c r="F339" s="1"/>
      <c r="G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s="5" customFormat="1" x14ac:dyDescent="0.2">
      <c r="A340" s="1"/>
      <c r="B340" s="1"/>
      <c r="C340" s="67"/>
      <c r="D340" s="1"/>
      <c r="E340" s="1"/>
      <c r="F340" s="1"/>
      <c r="G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s="5" customFormat="1" x14ac:dyDescent="0.2">
      <c r="A341" s="1"/>
      <c r="B341" s="1"/>
      <c r="C341" s="67"/>
      <c r="D341" s="1"/>
      <c r="E341" s="1"/>
      <c r="F341" s="1"/>
      <c r="G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s="5" customFormat="1" x14ac:dyDescent="0.2">
      <c r="A342" s="1"/>
      <c r="B342" s="1"/>
      <c r="C342" s="67"/>
      <c r="D342" s="1"/>
      <c r="E342" s="1"/>
      <c r="F342" s="1"/>
      <c r="G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s="5" customFormat="1" x14ac:dyDescent="0.2">
      <c r="A343" s="1"/>
      <c r="B343" s="1"/>
      <c r="C343" s="67"/>
      <c r="D343" s="1"/>
      <c r="E343" s="1"/>
      <c r="F343" s="1"/>
      <c r="G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s="5" customFormat="1" x14ac:dyDescent="0.2">
      <c r="A344" s="1"/>
      <c r="B344" s="1"/>
      <c r="C344" s="67"/>
      <c r="D344" s="1"/>
      <c r="E344" s="1"/>
      <c r="F344" s="1"/>
      <c r="G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s="5" customFormat="1" x14ac:dyDescent="0.2">
      <c r="A345" s="1"/>
      <c r="B345" s="1"/>
      <c r="C345" s="67"/>
      <c r="D345" s="1"/>
      <c r="E345" s="1"/>
      <c r="F345" s="1"/>
      <c r="G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s="5" customFormat="1" x14ac:dyDescent="0.2">
      <c r="A346" s="1"/>
      <c r="B346" s="1"/>
      <c r="C346" s="67"/>
      <c r="D346" s="1"/>
      <c r="E346" s="1"/>
      <c r="F346" s="1"/>
      <c r="G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s="5" customFormat="1" x14ac:dyDescent="0.2">
      <c r="A347" s="1"/>
      <c r="B347" s="1"/>
      <c r="C347" s="67"/>
      <c r="D347" s="1"/>
      <c r="E347" s="1"/>
      <c r="F347" s="1"/>
      <c r="G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s="5" customFormat="1" x14ac:dyDescent="0.2">
      <c r="A348" s="1"/>
      <c r="B348" s="1"/>
      <c r="C348" s="67"/>
      <c r="D348" s="1"/>
      <c r="E348" s="1"/>
      <c r="F348" s="1"/>
      <c r="G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s="5" customFormat="1" x14ac:dyDescent="0.2">
      <c r="A349" s="1"/>
      <c r="B349" s="1"/>
      <c r="C349" s="67"/>
      <c r="D349" s="1"/>
      <c r="E349" s="1"/>
      <c r="F349" s="1"/>
      <c r="G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s="5" customFormat="1" x14ac:dyDescent="0.2">
      <c r="A350" s="1"/>
      <c r="B350" s="1"/>
      <c r="C350" s="67"/>
      <c r="D350" s="1"/>
      <c r="E350" s="1"/>
      <c r="F350" s="1"/>
      <c r="G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s="5" customFormat="1" x14ac:dyDescent="0.2">
      <c r="A351" s="1"/>
      <c r="B351" s="1"/>
      <c r="C351" s="67"/>
      <c r="D351" s="1"/>
      <c r="E351" s="1"/>
      <c r="F351" s="1"/>
      <c r="G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s="5" customFormat="1" x14ac:dyDescent="0.2">
      <c r="A352" s="1"/>
      <c r="B352" s="1"/>
      <c r="C352" s="67"/>
      <c r="D352" s="1"/>
      <c r="E352" s="1"/>
      <c r="F352" s="1"/>
      <c r="G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s="5" customFormat="1" x14ac:dyDescent="0.2">
      <c r="A353" s="1"/>
      <c r="B353" s="1"/>
      <c r="C353" s="67"/>
      <c r="D353" s="1"/>
      <c r="E353" s="1"/>
      <c r="F353" s="1"/>
      <c r="G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s="5" customFormat="1" x14ac:dyDescent="0.2">
      <c r="A354" s="1"/>
      <c r="B354" s="1"/>
      <c r="C354" s="67"/>
      <c r="D354" s="1"/>
      <c r="E354" s="1"/>
      <c r="F354" s="1"/>
      <c r="G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s="5" customFormat="1" x14ac:dyDescent="0.2">
      <c r="A355" s="1"/>
      <c r="B355" s="1"/>
      <c r="C355" s="67"/>
      <c r="D355" s="1"/>
      <c r="E355" s="1"/>
      <c r="F355" s="1"/>
      <c r="G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s="5" customFormat="1" x14ac:dyDescent="0.2">
      <c r="A356" s="1"/>
      <c r="B356" s="1"/>
      <c r="C356" s="67"/>
      <c r="D356" s="1"/>
      <c r="E356" s="1"/>
      <c r="F356" s="1"/>
      <c r="G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s="5" customFormat="1" x14ac:dyDescent="0.2">
      <c r="A357" s="1"/>
      <c r="B357" s="1"/>
      <c r="C357" s="67"/>
      <c r="D357" s="1"/>
      <c r="E357" s="1"/>
      <c r="F357" s="1"/>
      <c r="G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s="5" customFormat="1" x14ac:dyDescent="0.2">
      <c r="A358" s="1"/>
      <c r="B358" s="1"/>
      <c r="C358" s="67"/>
      <c r="D358" s="1"/>
      <c r="E358" s="1"/>
      <c r="F358" s="1"/>
      <c r="G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s="5" customFormat="1" x14ac:dyDescent="0.2">
      <c r="A359" s="1"/>
      <c r="B359" s="1"/>
      <c r="C359" s="67"/>
      <c r="D359" s="1"/>
      <c r="E359" s="1"/>
      <c r="F359" s="1"/>
      <c r="G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s="5" customFormat="1" x14ac:dyDescent="0.2">
      <c r="A360" s="1"/>
      <c r="B360" s="1"/>
      <c r="C360" s="67"/>
      <c r="D360" s="1"/>
      <c r="E360" s="1"/>
      <c r="F360" s="1"/>
      <c r="G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s="5" customFormat="1" x14ac:dyDescent="0.2">
      <c r="A361" s="1"/>
      <c r="B361" s="1"/>
      <c r="C361" s="67"/>
      <c r="D361" s="1"/>
      <c r="E361" s="1"/>
      <c r="F361" s="1"/>
      <c r="G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s="5" customFormat="1" x14ac:dyDescent="0.2">
      <c r="A362" s="1"/>
      <c r="B362" s="1"/>
      <c r="C362" s="67"/>
      <c r="D362" s="1"/>
      <c r="E362" s="1"/>
      <c r="F362" s="1"/>
      <c r="G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s="5" customFormat="1" x14ac:dyDescent="0.2">
      <c r="A363" s="1"/>
      <c r="B363" s="1"/>
      <c r="C363" s="67"/>
      <c r="D363" s="1"/>
      <c r="E363" s="1"/>
      <c r="F363" s="1"/>
      <c r="G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s="5" customFormat="1" x14ac:dyDescent="0.2">
      <c r="A364" s="1"/>
      <c r="B364" s="1"/>
      <c r="C364" s="67"/>
      <c r="D364" s="1"/>
      <c r="E364" s="1"/>
      <c r="F364" s="1"/>
      <c r="G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s="5" customFormat="1" x14ac:dyDescent="0.2">
      <c r="A365" s="1"/>
      <c r="B365" s="1"/>
      <c r="C365" s="67"/>
      <c r="D365" s="1"/>
      <c r="E365" s="1"/>
      <c r="F365" s="1"/>
      <c r="G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s="5" customFormat="1" x14ac:dyDescent="0.2">
      <c r="A366" s="1"/>
      <c r="B366" s="1"/>
      <c r="C366" s="67"/>
      <c r="D366" s="1"/>
      <c r="E366" s="1"/>
      <c r="F366" s="1"/>
      <c r="G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s="5" customFormat="1" x14ac:dyDescent="0.2">
      <c r="A367" s="1"/>
      <c r="B367" s="1"/>
      <c r="C367" s="67"/>
      <c r="D367" s="1"/>
      <c r="E367" s="1"/>
      <c r="F367" s="1"/>
      <c r="G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s="5" customFormat="1" x14ac:dyDescent="0.2">
      <c r="A368" s="1"/>
      <c r="B368" s="1"/>
      <c r="C368" s="67"/>
      <c r="D368" s="1"/>
      <c r="E368" s="1"/>
      <c r="F368" s="1"/>
      <c r="G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s="5" customFormat="1" x14ac:dyDescent="0.2">
      <c r="A369" s="1"/>
      <c r="B369" s="1"/>
      <c r="C369" s="67"/>
      <c r="D369" s="1"/>
      <c r="E369" s="1"/>
      <c r="F369" s="1"/>
      <c r="G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s="5" customFormat="1" x14ac:dyDescent="0.2">
      <c r="A370" s="1"/>
      <c r="B370" s="1"/>
      <c r="C370" s="67"/>
      <c r="D370" s="1"/>
      <c r="E370" s="1"/>
      <c r="F370" s="1"/>
      <c r="G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s="5" customFormat="1" x14ac:dyDescent="0.2">
      <c r="A371" s="1"/>
      <c r="B371" s="1"/>
      <c r="C371" s="67"/>
      <c r="D371" s="1"/>
      <c r="E371" s="1"/>
      <c r="F371" s="1"/>
      <c r="G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s="5" customFormat="1" x14ac:dyDescent="0.2">
      <c r="A372" s="1"/>
      <c r="B372" s="1"/>
      <c r="C372" s="67"/>
      <c r="D372" s="1"/>
      <c r="E372" s="1"/>
      <c r="F372" s="1"/>
      <c r="G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s="5" customFormat="1" x14ac:dyDescent="0.2">
      <c r="A373" s="1"/>
      <c r="B373" s="1"/>
      <c r="C373" s="67"/>
      <c r="D373" s="1"/>
      <c r="E373" s="1"/>
      <c r="F373" s="1"/>
      <c r="G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s="5" customFormat="1" x14ac:dyDescent="0.2">
      <c r="A374" s="1"/>
      <c r="B374" s="1"/>
      <c r="C374" s="67"/>
      <c r="D374" s="1"/>
      <c r="E374" s="1"/>
      <c r="F374" s="1"/>
      <c r="G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s="5" customFormat="1" x14ac:dyDescent="0.2">
      <c r="A375" s="1"/>
      <c r="B375" s="1"/>
      <c r="C375" s="67"/>
      <c r="D375" s="1"/>
      <c r="E375" s="1"/>
      <c r="F375" s="1"/>
      <c r="G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s="5" customFormat="1" x14ac:dyDescent="0.2">
      <c r="A376" s="1"/>
      <c r="B376" s="1"/>
      <c r="C376" s="67"/>
      <c r="D376" s="1"/>
      <c r="E376" s="1"/>
      <c r="F376" s="1"/>
      <c r="G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s="5" customFormat="1" x14ac:dyDescent="0.2">
      <c r="A377" s="1"/>
      <c r="B377" s="1"/>
      <c r="C377" s="67"/>
      <c r="D377" s="1"/>
      <c r="E377" s="1"/>
      <c r="F377" s="1"/>
      <c r="G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s="5" customFormat="1" x14ac:dyDescent="0.2">
      <c r="A378" s="1"/>
      <c r="B378" s="1"/>
      <c r="C378" s="67"/>
      <c r="D378" s="1"/>
      <c r="E378" s="1"/>
      <c r="F378" s="1"/>
      <c r="G378" s="1"/>
      <c r="Q378" s="1"/>
      <c r="R378" s="1"/>
      <c r="S378" s="1"/>
      <c r="T378" s="1"/>
      <c r="U378" s="1"/>
      <c r="V378" s="1"/>
      <c r="W378" s="1"/>
      <c r="X378" s="1"/>
      <c r="Y378" s="1"/>
    </row>
  </sheetData>
  <mergeCells count="19">
    <mergeCell ref="A12:F13"/>
    <mergeCell ref="H12:P12"/>
    <mergeCell ref="H13:J13"/>
    <mergeCell ref="K13:M13"/>
    <mergeCell ref="N13:P13"/>
    <mergeCell ref="A2:P2"/>
    <mergeCell ref="A7:P7"/>
    <mergeCell ref="A10:A11"/>
    <mergeCell ref="B10:B11"/>
    <mergeCell ref="C10:D11"/>
    <mergeCell ref="H14:J14"/>
    <mergeCell ref="K14:M14"/>
    <mergeCell ref="N14:P14"/>
    <mergeCell ref="A14:A15"/>
    <mergeCell ref="B14:B15"/>
    <mergeCell ref="C14:C15"/>
    <mergeCell ref="D14:D15"/>
    <mergeCell ref="E14:E15"/>
    <mergeCell ref="F14:F15"/>
  </mergeCells>
  <printOptions horizontalCentered="1"/>
  <pageMargins left="0.19685039370078741" right="0.19685039370078741" top="0.82677165354330717" bottom="0.39370078740157483" header="0" footer="0"/>
  <pageSetup paperSize="8" scale="65" orientation="landscape" r:id="rId1"/>
  <headerFooter alignWithMargins="0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81"/>
  <sheetViews>
    <sheetView topLeftCell="A28" zoomScale="85" zoomScaleNormal="85" zoomScaleSheetLayoutView="85" workbookViewId="0">
      <selection activeCell="M66" sqref="M66"/>
    </sheetView>
  </sheetViews>
  <sheetFormatPr baseColWidth="10" defaultColWidth="11.42578125" defaultRowHeight="14.25" x14ac:dyDescent="0.2"/>
  <cols>
    <col min="1" max="1" width="54.42578125" style="1" customWidth="1"/>
    <col min="2" max="2" width="13.28515625" style="1" customWidth="1"/>
    <col min="3" max="3" width="9.140625" style="67" customWidth="1"/>
    <col min="4" max="4" width="9.42578125" style="1" customWidth="1"/>
    <col min="5" max="5" width="12" style="1" customWidth="1"/>
    <col min="6" max="6" width="15.85546875" style="1" customWidth="1"/>
    <col min="7" max="7" width="4.7109375" style="2" customWidth="1"/>
    <col min="8" max="9" width="11.5703125" style="5" customWidth="1"/>
    <col min="10" max="10" width="13.42578125" style="5" customWidth="1"/>
    <col min="11" max="11" width="11.7109375" style="5" customWidth="1"/>
    <col min="12" max="12" width="11.85546875" style="5" customWidth="1"/>
    <col min="13" max="13" width="14.7109375" style="5" customWidth="1"/>
    <col min="14" max="14" width="11.5703125" style="5" customWidth="1"/>
    <col min="15" max="15" width="12.28515625" style="5" customWidth="1"/>
    <col min="16" max="16" width="14.7109375" style="5" customWidth="1"/>
    <col min="17" max="17" width="11.42578125" style="1"/>
    <col min="18" max="18" width="17.7109375" style="1" customWidth="1"/>
    <col min="19" max="19" width="11.42578125" style="1" customWidth="1"/>
    <col min="20" max="16384" width="11.42578125" style="1"/>
  </cols>
  <sheetData>
    <row r="1" spans="1:16" x14ac:dyDescent="0.2">
      <c r="A1" s="23"/>
      <c r="B1" s="24"/>
      <c r="C1" s="24"/>
      <c r="D1" s="24"/>
      <c r="E1" s="24"/>
      <c r="F1" s="24"/>
      <c r="G1" s="20"/>
      <c r="H1" s="21"/>
      <c r="I1" s="21"/>
      <c r="J1" s="21"/>
      <c r="K1" s="21"/>
      <c r="L1" s="21"/>
      <c r="M1" s="21"/>
      <c r="N1" s="21"/>
      <c r="O1" s="21"/>
      <c r="P1" s="21"/>
    </row>
    <row r="2" spans="1:16" ht="14.25" customHeight="1" x14ac:dyDescent="0.2">
      <c r="A2" s="226" t="s">
        <v>24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</row>
    <row r="3" spans="1:16" ht="14.25" customHeight="1" x14ac:dyDescent="0.2">
      <c r="A3" s="86"/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</row>
    <row r="4" spans="1:16" ht="14.25" customHeight="1" x14ac:dyDescent="0.2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</row>
    <row r="5" spans="1:16" ht="14.25" customHeight="1" x14ac:dyDescent="0.2">
      <c r="A5" s="86"/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</row>
    <row r="6" spans="1:16" ht="14.25" customHeight="1" x14ac:dyDescent="0.2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</row>
    <row r="7" spans="1:16" ht="15.75" customHeight="1" x14ac:dyDescent="0.2">
      <c r="A7" s="226" t="s">
        <v>71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226"/>
      <c r="O7" s="226"/>
      <c r="P7" s="226"/>
    </row>
    <row r="8" spans="1:16" ht="15.75" customHeight="1" thickBot="1" x14ac:dyDescent="0.25">
      <c r="A8" s="86"/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6"/>
    </row>
    <row r="9" spans="1:16" ht="15.75" customHeight="1" thickBot="1" x14ac:dyDescent="0.25">
      <c r="A9" s="73" t="s">
        <v>26</v>
      </c>
      <c r="B9" s="74">
        <v>41364</v>
      </c>
      <c r="C9" s="93"/>
      <c r="D9" s="93"/>
      <c r="E9" s="93"/>
      <c r="F9" s="75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ht="15.75" thickBot="1" x14ac:dyDescent="0.25">
      <c r="A10" s="222" t="s">
        <v>69</v>
      </c>
      <c r="B10" s="238">
        <v>3</v>
      </c>
      <c r="C10" s="224"/>
      <c r="D10" s="224"/>
      <c r="E10" s="76"/>
      <c r="F10" s="78"/>
      <c r="G10" s="19"/>
      <c r="H10" s="19"/>
      <c r="I10" s="19"/>
      <c r="J10" s="68"/>
      <c r="K10" s="19"/>
      <c r="L10" s="19"/>
      <c r="M10" s="19"/>
      <c r="N10" s="19"/>
      <c r="O10" s="19"/>
      <c r="P10" s="19"/>
    </row>
    <row r="11" spans="1:16" ht="16.5" thickBot="1" x14ac:dyDescent="0.25">
      <c r="A11" s="223"/>
      <c r="B11" s="239"/>
      <c r="C11" s="225"/>
      <c r="D11" s="225"/>
      <c r="E11" s="121"/>
      <c r="F11" s="126"/>
      <c r="G11" s="19"/>
      <c r="H11" s="68"/>
      <c r="I11" s="19"/>
      <c r="J11" s="68"/>
      <c r="K11" s="19"/>
      <c r="L11" s="19"/>
      <c r="M11" s="19"/>
      <c r="N11" s="19"/>
      <c r="O11" s="19"/>
      <c r="P11" s="19"/>
    </row>
    <row r="12" spans="1:16" ht="18.75" customHeight="1" thickBot="1" x14ac:dyDescent="0.25">
      <c r="A12" s="240" t="s">
        <v>8</v>
      </c>
      <c r="B12" s="241"/>
      <c r="C12" s="241"/>
      <c r="D12" s="241"/>
      <c r="E12" s="241"/>
      <c r="F12" s="242"/>
      <c r="H12" s="246" t="s">
        <v>31</v>
      </c>
      <c r="I12" s="247"/>
      <c r="J12" s="247"/>
      <c r="K12" s="247"/>
      <c r="L12" s="247"/>
      <c r="M12" s="247"/>
      <c r="N12" s="247"/>
      <c r="O12" s="247"/>
      <c r="P12" s="248"/>
    </row>
    <row r="13" spans="1:16" ht="33" customHeight="1" thickBot="1" x14ac:dyDescent="0.25">
      <c r="A13" s="243"/>
      <c r="B13" s="244"/>
      <c r="C13" s="244"/>
      <c r="D13" s="244"/>
      <c r="E13" s="244"/>
      <c r="F13" s="245"/>
      <c r="H13" s="246" t="s">
        <v>10</v>
      </c>
      <c r="I13" s="247"/>
      <c r="J13" s="248"/>
      <c r="K13" s="246" t="s">
        <v>14</v>
      </c>
      <c r="L13" s="247"/>
      <c r="M13" s="248"/>
      <c r="N13" s="246" t="s">
        <v>23</v>
      </c>
      <c r="O13" s="247"/>
      <c r="P13" s="248"/>
    </row>
    <row r="14" spans="1:16" ht="15" customHeight="1" thickBot="1" x14ac:dyDescent="0.25">
      <c r="A14" s="234" t="s">
        <v>0</v>
      </c>
      <c r="B14" s="236" t="s">
        <v>70</v>
      </c>
      <c r="C14" s="236" t="s">
        <v>68</v>
      </c>
      <c r="D14" s="234" t="s">
        <v>1</v>
      </c>
      <c r="E14" s="234" t="s">
        <v>2</v>
      </c>
      <c r="F14" s="234" t="s">
        <v>6</v>
      </c>
      <c r="H14" s="228" t="s">
        <v>72</v>
      </c>
      <c r="I14" s="229"/>
      <c r="J14" s="230"/>
      <c r="K14" s="228" t="s">
        <v>73</v>
      </c>
      <c r="L14" s="229"/>
      <c r="M14" s="230"/>
      <c r="N14" s="228" t="s">
        <v>74</v>
      </c>
      <c r="O14" s="229"/>
      <c r="P14" s="230"/>
    </row>
    <row r="15" spans="1:16" ht="15.75" thickBot="1" x14ac:dyDescent="0.25">
      <c r="A15" s="235"/>
      <c r="B15" s="237"/>
      <c r="C15" s="235"/>
      <c r="D15" s="235"/>
      <c r="E15" s="235"/>
      <c r="F15" s="235"/>
      <c r="H15" s="127" t="s">
        <v>11</v>
      </c>
      <c r="I15" s="127" t="s">
        <v>12</v>
      </c>
      <c r="J15" s="127" t="s">
        <v>13</v>
      </c>
      <c r="K15" s="127" t="s">
        <v>11</v>
      </c>
      <c r="L15" s="127" t="s">
        <v>12</v>
      </c>
      <c r="M15" s="127" t="s">
        <v>13</v>
      </c>
      <c r="N15" s="127" t="s">
        <v>11</v>
      </c>
      <c r="O15" s="127" t="s">
        <v>12</v>
      </c>
      <c r="P15" s="127" t="s">
        <v>13</v>
      </c>
    </row>
    <row r="16" spans="1:16" ht="15" x14ac:dyDescent="0.2">
      <c r="A16" s="17" t="s">
        <v>45</v>
      </c>
      <c r="B16" s="26"/>
      <c r="C16" s="27"/>
      <c r="D16" s="52"/>
      <c r="E16" s="3"/>
      <c r="F16" s="29"/>
      <c r="H16" s="94"/>
      <c r="I16" s="94"/>
      <c r="J16" s="94"/>
      <c r="K16" s="94"/>
      <c r="L16" s="94"/>
      <c r="M16" s="94"/>
      <c r="N16" s="94"/>
      <c r="O16" s="94"/>
      <c r="P16" s="94"/>
    </row>
    <row r="17" spans="1:20" ht="15" x14ac:dyDescent="0.2">
      <c r="A17" s="18" t="s">
        <v>33</v>
      </c>
      <c r="B17" s="31"/>
      <c r="C17" s="32"/>
      <c r="D17" s="54"/>
      <c r="E17" s="4"/>
      <c r="F17" s="34"/>
      <c r="G17" s="1"/>
      <c r="H17" s="95"/>
      <c r="I17" s="95"/>
      <c r="J17" s="95"/>
      <c r="K17" s="95"/>
      <c r="L17" s="95"/>
      <c r="M17" s="95"/>
      <c r="N17" s="95"/>
      <c r="O17" s="95"/>
      <c r="P17" s="95"/>
    </row>
    <row r="18" spans="1:20" x14ac:dyDescent="0.2">
      <c r="A18" s="91" t="s">
        <v>27</v>
      </c>
      <c r="B18" s="83">
        <v>1</v>
      </c>
      <c r="C18" s="33">
        <v>3</v>
      </c>
      <c r="D18" s="128" t="s">
        <v>3</v>
      </c>
      <c r="E18" s="131">
        <v>6568</v>
      </c>
      <c r="F18" s="34">
        <f>+B18*C18*E18</f>
        <v>19704</v>
      </c>
      <c r="G18" s="1"/>
      <c r="H18" s="95">
        <v>1</v>
      </c>
      <c r="I18" s="95">
        <v>1</v>
      </c>
      <c r="J18" s="95">
        <f>+H18*I18*$E18</f>
        <v>6568</v>
      </c>
      <c r="K18" s="95">
        <v>1</v>
      </c>
      <c r="L18" s="95">
        <v>1</v>
      </c>
      <c r="M18" s="95">
        <f>+K18*L18*$E18</f>
        <v>6568</v>
      </c>
      <c r="N18" s="95">
        <v>1</v>
      </c>
      <c r="O18" s="95">
        <v>1</v>
      </c>
      <c r="P18" s="95">
        <f>+N18*O18*$E18</f>
        <v>6568</v>
      </c>
      <c r="R18" s="1">
        <f>+J18+M18+P18</f>
        <v>19704</v>
      </c>
      <c r="S18" s="1" t="str">
        <f>+IF(R18=F18,"ok","revisar")</f>
        <v>ok</v>
      </c>
      <c r="T18" s="1">
        <f>+R18/$P$68</f>
        <v>1.1708440577019807</v>
      </c>
    </row>
    <row r="19" spans="1:20" x14ac:dyDescent="0.2">
      <c r="A19" s="91" t="s">
        <v>63</v>
      </c>
      <c r="B19" s="83">
        <v>0.5</v>
      </c>
      <c r="C19" s="33">
        <v>3</v>
      </c>
      <c r="D19" s="128" t="s">
        <v>3</v>
      </c>
      <c r="E19" s="131">
        <v>4378</v>
      </c>
      <c r="F19" s="34">
        <f>+B19*C19*E19</f>
        <v>6567</v>
      </c>
      <c r="G19" s="1"/>
      <c r="H19" s="95">
        <v>0.5</v>
      </c>
      <c r="I19" s="95">
        <v>1</v>
      </c>
      <c r="J19" s="95">
        <f>I19*H19*E19</f>
        <v>2189</v>
      </c>
      <c r="K19" s="95">
        <v>0.5</v>
      </c>
      <c r="L19" s="95">
        <v>1</v>
      </c>
      <c r="M19" s="95">
        <f>+K19*L19*$E19</f>
        <v>2189</v>
      </c>
      <c r="N19" s="95">
        <v>0.5</v>
      </c>
      <c r="O19" s="95">
        <v>1</v>
      </c>
      <c r="P19" s="95">
        <f>+N19*O19*$E19</f>
        <v>2189</v>
      </c>
      <c r="R19" s="1">
        <f>+J19+M19+P19</f>
        <v>6567</v>
      </c>
      <c r="S19" s="1" t="str">
        <f>+IF(R19=F19,"ok","revisar")</f>
        <v>ok</v>
      </c>
    </row>
    <row r="20" spans="1:20" x14ac:dyDescent="0.2">
      <c r="A20" s="91" t="s">
        <v>58</v>
      </c>
      <c r="B20" s="83">
        <v>0.5</v>
      </c>
      <c r="C20" s="33">
        <v>3</v>
      </c>
      <c r="D20" s="128" t="s">
        <v>3</v>
      </c>
      <c r="E20" s="131">
        <v>3284</v>
      </c>
      <c r="F20" s="34">
        <f>+B20*C20*E20</f>
        <v>4926</v>
      </c>
      <c r="G20" s="1"/>
      <c r="H20" s="95">
        <v>0.5</v>
      </c>
      <c r="I20" s="95">
        <v>1</v>
      </c>
      <c r="J20" s="95">
        <f>I20*H20*E20</f>
        <v>1642</v>
      </c>
      <c r="K20" s="95">
        <v>0.5</v>
      </c>
      <c r="L20" s="95">
        <v>1</v>
      </c>
      <c r="M20" s="95">
        <f>+K20*L20*$E20</f>
        <v>1642</v>
      </c>
      <c r="N20" s="95">
        <v>0.5</v>
      </c>
      <c r="O20" s="95">
        <v>1</v>
      </c>
      <c r="P20" s="95">
        <f>+N20*O20*$E20</f>
        <v>1642</v>
      </c>
      <c r="R20" s="1">
        <f>+J20+M20+P20</f>
        <v>4926</v>
      </c>
      <c r="S20" s="1" t="str">
        <f>+IF(R20=F20,"ok","revisar")</f>
        <v>ok</v>
      </c>
    </row>
    <row r="21" spans="1:20" x14ac:dyDescent="0.2">
      <c r="A21" s="12"/>
      <c r="B21" s="37"/>
      <c r="C21" s="38"/>
      <c r="D21" s="129"/>
      <c r="E21" s="132"/>
      <c r="F21" s="34"/>
      <c r="G21" s="10"/>
      <c r="H21" s="94"/>
      <c r="I21" s="94"/>
      <c r="J21" s="95"/>
      <c r="K21" s="94"/>
      <c r="L21" s="94"/>
      <c r="M21" s="95"/>
      <c r="N21" s="94"/>
      <c r="O21" s="94"/>
      <c r="P21" s="95"/>
    </row>
    <row r="22" spans="1:20" ht="15" x14ac:dyDescent="0.2">
      <c r="A22" s="79" t="s">
        <v>53</v>
      </c>
      <c r="B22" s="37"/>
      <c r="C22" s="38"/>
      <c r="D22" s="122"/>
      <c r="E22" s="12"/>
      <c r="F22" s="34"/>
      <c r="G22" s="1"/>
      <c r="H22" s="94"/>
      <c r="I22" s="94"/>
      <c r="J22" s="95"/>
      <c r="K22" s="94"/>
      <c r="L22" s="94"/>
      <c r="M22" s="95"/>
      <c r="N22" s="94"/>
      <c r="O22" s="94"/>
      <c r="P22" s="95"/>
    </row>
    <row r="23" spans="1:20" x14ac:dyDescent="0.2">
      <c r="A23" s="15" t="s">
        <v>32</v>
      </c>
      <c r="B23" s="83">
        <v>0.5</v>
      </c>
      <c r="C23" s="33">
        <v>3</v>
      </c>
      <c r="D23" s="128" t="s">
        <v>3</v>
      </c>
      <c r="E23" s="131">
        <f>+'[1]Act. Honor 2011 a Marzo 2013'!$S$52</f>
        <v>2486</v>
      </c>
      <c r="F23" s="34">
        <f>+B23*C23*E23</f>
        <v>3729</v>
      </c>
      <c r="G23" s="10"/>
      <c r="H23" s="96">
        <v>0.5</v>
      </c>
      <c r="I23" s="96">
        <v>1</v>
      </c>
      <c r="J23" s="95">
        <f>+H23*I23*$E23</f>
        <v>1243</v>
      </c>
      <c r="K23" s="96">
        <v>0.5</v>
      </c>
      <c r="L23" s="96">
        <v>1</v>
      </c>
      <c r="M23" s="95">
        <f>+K23*L23*$E23</f>
        <v>1243</v>
      </c>
      <c r="N23" s="96">
        <v>0.5</v>
      </c>
      <c r="O23" s="95">
        <v>1</v>
      </c>
      <c r="P23" s="95">
        <f>+N23*O23*$E23</f>
        <v>1243</v>
      </c>
      <c r="R23" s="1">
        <f>+J23+M23+P23</f>
        <v>3729</v>
      </c>
      <c r="S23" s="1" t="str">
        <f>+IF(R23=F23,"ok","revisar")</f>
        <v>ok</v>
      </c>
    </row>
    <row r="24" spans="1:20" x14ac:dyDescent="0.2">
      <c r="A24" s="4" t="s">
        <v>62</v>
      </c>
      <c r="B24" s="83">
        <v>0.5</v>
      </c>
      <c r="C24" s="33">
        <v>1</v>
      </c>
      <c r="D24" s="128" t="s">
        <v>3</v>
      </c>
      <c r="E24" s="131">
        <f>+'[1]Act. Honor 2011 a Marzo 2013'!$S$50</f>
        <v>3351</v>
      </c>
      <c r="F24" s="34">
        <f>+B24*C24*E24</f>
        <v>1675.5</v>
      </c>
      <c r="G24" s="10"/>
      <c r="H24" s="96"/>
      <c r="I24" s="96"/>
      <c r="J24" s="95"/>
      <c r="K24" s="96">
        <v>0.5</v>
      </c>
      <c r="L24" s="96">
        <v>1</v>
      </c>
      <c r="M24" s="95">
        <f>+K24*L24*$E24</f>
        <v>1675.5</v>
      </c>
      <c r="N24" s="96"/>
      <c r="O24" s="96"/>
      <c r="P24" s="95"/>
      <c r="R24" s="1">
        <f>+J24+M24+P24</f>
        <v>1675.5</v>
      </c>
      <c r="S24" s="1" t="str">
        <f>+IF(R24=F24,"ok","revisar")</f>
        <v>ok</v>
      </c>
    </row>
    <row r="25" spans="1:20" ht="15" thickBot="1" x14ac:dyDescent="0.25">
      <c r="A25" s="82" t="s">
        <v>21</v>
      </c>
      <c r="B25" s="84">
        <v>0.5</v>
      </c>
      <c r="C25" s="85">
        <v>3</v>
      </c>
      <c r="D25" s="130" t="s">
        <v>3</v>
      </c>
      <c r="E25" s="133">
        <f>+'[1]Act. Honor 2011 a Marzo 2013'!$S$55</f>
        <v>2162</v>
      </c>
      <c r="F25" s="134">
        <f>+B25*C25*E25</f>
        <v>3243</v>
      </c>
      <c r="G25" s="10"/>
      <c r="H25" s="96">
        <v>0.5</v>
      </c>
      <c r="I25" s="96">
        <v>1</v>
      </c>
      <c r="J25" s="96">
        <f>+H25*I25*$E$25</f>
        <v>1081</v>
      </c>
      <c r="K25" s="96">
        <v>0.5</v>
      </c>
      <c r="L25" s="96">
        <v>1</v>
      </c>
      <c r="M25" s="96">
        <f>+K25*L25*$E$25</f>
        <v>1081</v>
      </c>
      <c r="N25" s="96">
        <v>0.5</v>
      </c>
      <c r="O25" s="96">
        <v>1</v>
      </c>
      <c r="P25" s="96">
        <f>+N25*O25*$E$25</f>
        <v>1081</v>
      </c>
      <c r="R25" s="1">
        <f>+J25+M25+P25</f>
        <v>3243</v>
      </c>
      <c r="S25" s="1" t="str">
        <f>+IF(R25=F25,"ok","revisar")</f>
        <v>ok</v>
      </c>
    </row>
    <row r="26" spans="1:20" ht="15.75" thickBot="1" x14ac:dyDescent="0.25">
      <c r="A26" s="48" t="s">
        <v>7</v>
      </c>
      <c r="B26" s="6">
        <f>SUM(F18:F20)</f>
        <v>31197</v>
      </c>
      <c r="C26" s="49"/>
      <c r="D26" s="6"/>
      <c r="E26" s="123"/>
      <c r="F26" s="7">
        <f>SUM(F18:F25)</f>
        <v>39844.5</v>
      </c>
      <c r="G26" s="1"/>
      <c r="H26" s="97"/>
      <c r="I26" s="97"/>
      <c r="J26" s="97">
        <f>SUM(J18:J25)</f>
        <v>12723</v>
      </c>
      <c r="K26" s="98"/>
      <c r="L26" s="97"/>
      <c r="M26" s="99">
        <f>SUM(M18:M25)</f>
        <v>14398.5</v>
      </c>
      <c r="N26" s="97"/>
      <c r="O26" s="97"/>
      <c r="P26" s="99">
        <f>SUM(P18:P25)</f>
        <v>12723</v>
      </c>
      <c r="R26" s="1">
        <f>+J26+M26+P26</f>
        <v>39844.5</v>
      </c>
      <c r="S26" s="1" t="str">
        <f>+IF(R26=F26,"ok","revisar")</f>
        <v>ok</v>
      </c>
    </row>
    <row r="27" spans="1:20" ht="15.75" thickBot="1" x14ac:dyDescent="0.25">
      <c r="A27" s="8"/>
      <c r="B27" s="8"/>
      <c r="C27" s="50"/>
      <c r="D27" s="8"/>
      <c r="E27" s="8"/>
      <c r="F27" s="8"/>
      <c r="G27" s="1"/>
      <c r="H27" s="100"/>
      <c r="I27" s="101"/>
      <c r="J27" s="101"/>
      <c r="K27" s="101"/>
      <c r="L27" s="101"/>
      <c r="M27" s="101"/>
      <c r="N27" s="101"/>
      <c r="O27" s="101"/>
      <c r="P27" s="101"/>
    </row>
    <row r="28" spans="1:20" ht="15" x14ac:dyDescent="0.2">
      <c r="A28" s="25" t="s">
        <v>37</v>
      </c>
      <c r="B28" s="16"/>
      <c r="C28" s="71"/>
      <c r="D28" s="69"/>
      <c r="E28" s="3"/>
      <c r="F28" s="3"/>
      <c r="G28" s="1"/>
      <c r="H28" s="102"/>
      <c r="I28" s="102"/>
      <c r="J28" s="102"/>
      <c r="K28" s="102"/>
      <c r="L28" s="102"/>
      <c r="M28" s="102"/>
      <c r="N28" s="102"/>
      <c r="O28" s="102"/>
      <c r="P28" s="103"/>
    </row>
    <row r="29" spans="1:20" ht="15" x14ac:dyDescent="0.2">
      <c r="A29" s="30" t="s">
        <v>38</v>
      </c>
      <c r="B29" s="13"/>
      <c r="C29" s="72"/>
      <c r="D29" s="70"/>
      <c r="E29" s="4"/>
      <c r="F29" s="4"/>
      <c r="G29" s="1"/>
      <c r="H29" s="104"/>
      <c r="I29" s="104"/>
      <c r="J29" s="104"/>
      <c r="K29" s="104"/>
      <c r="L29" s="104"/>
      <c r="M29" s="104"/>
      <c r="N29" s="104"/>
      <c r="O29" s="104"/>
      <c r="P29" s="105"/>
    </row>
    <row r="30" spans="1:20" x14ac:dyDescent="0.2">
      <c r="A30" s="13" t="s">
        <v>39</v>
      </c>
      <c r="B30" s="88"/>
      <c r="C30" s="53">
        <v>3</v>
      </c>
      <c r="D30" s="70" t="s">
        <v>3</v>
      </c>
      <c r="E30" s="87">
        <v>573.38499999999999</v>
      </c>
      <c r="F30" s="34">
        <f t="shared" ref="F30:F39" si="0">C30*E30</f>
        <v>1720.155</v>
      </c>
      <c r="G30" s="1"/>
      <c r="H30" s="95">
        <v>1</v>
      </c>
      <c r="I30" s="95">
        <v>1</v>
      </c>
      <c r="J30" s="95">
        <f t="shared" ref="J30:J40" si="1">+H30*I30*$E30</f>
        <v>573.38499999999999</v>
      </c>
      <c r="K30" s="95">
        <v>1</v>
      </c>
      <c r="L30" s="95">
        <v>1</v>
      </c>
      <c r="M30" s="95">
        <f t="shared" ref="M30:M35" si="2">+K30*L30*$E30</f>
        <v>573.38499999999999</v>
      </c>
      <c r="N30" s="95">
        <v>1</v>
      </c>
      <c r="O30" s="95">
        <v>1</v>
      </c>
      <c r="P30" s="106">
        <f t="shared" ref="P30:P35" si="3">+N30*O30*$E30</f>
        <v>573.38499999999999</v>
      </c>
      <c r="R30" s="1">
        <f t="shared" ref="R30:R41" si="4">+J30+M30+P30</f>
        <v>1720.155</v>
      </c>
      <c r="S30" s="1" t="str">
        <f t="shared" ref="S30:S41" si="5">+IF(R30=F30,"ok","revisar")</f>
        <v>ok</v>
      </c>
    </row>
    <row r="31" spans="1:20" x14ac:dyDescent="0.2">
      <c r="A31" s="13" t="s">
        <v>40</v>
      </c>
      <c r="B31" s="88"/>
      <c r="C31" s="53">
        <v>3</v>
      </c>
      <c r="D31" s="70" t="s">
        <v>28</v>
      </c>
      <c r="E31" s="91">
        <v>300</v>
      </c>
      <c r="F31" s="34">
        <f t="shared" si="0"/>
        <v>900</v>
      </c>
      <c r="G31" s="1"/>
      <c r="H31" s="95">
        <v>1</v>
      </c>
      <c r="I31" s="95">
        <v>1</v>
      </c>
      <c r="J31" s="95">
        <f t="shared" si="1"/>
        <v>300</v>
      </c>
      <c r="K31" s="95">
        <v>1</v>
      </c>
      <c r="L31" s="95">
        <v>1</v>
      </c>
      <c r="M31" s="95">
        <f t="shared" si="2"/>
        <v>300</v>
      </c>
      <c r="N31" s="95">
        <v>1</v>
      </c>
      <c r="O31" s="95">
        <v>1</v>
      </c>
      <c r="P31" s="106">
        <f t="shared" si="3"/>
        <v>300</v>
      </c>
      <c r="R31" s="1">
        <f t="shared" si="4"/>
        <v>900</v>
      </c>
      <c r="S31" s="1" t="str">
        <f t="shared" si="5"/>
        <v>ok</v>
      </c>
    </row>
    <row r="32" spans="1:20" x14ac:dyDescent="0.2">
      <c r="A32" s="13" t="s">
        <v>41</v>
      </c>
      <c r="B32" s="88"/>
      <c r="C32" s="53">
        <v>3</v>
      </c>
      <c r="D32" s="70" t="s">
        <v>28</v>
      </c>
      <c r="E32" s="91">
        <v>150</v>
      </c>
      <c r="F32" s="34">
        <f t="shared" si="0"/>
        <v>450</v>
      </c>
      <c r="G32" s="1"/>
      <c r="H32" s="95">
        <v>1</v>
      </c>
      <c r="I32" s="95">
        <v>1</v>
      </c>
      <c r="J32" s="95">
        <f t="shared" si="1"/>
        <v>150</v>
      </c>
      <c r="K32" s="95">
        <v>1</v>
      </c>
      <c r="L32" s="95">
        <v>1</v>
      </c>
      <c r="M32" s="95">
        <f t="shared" si="2"/>
        <v>150</v>
      </c>
      <c r="N32" s="95">
        <v>1</v>
      </c>
      <c r="O32" s="95">
        <v>1</v>
      </c>
      <c r="P32" s="106">
        <f t="shared" si="3"/>
        <v>150</v>
      </c>
      <c r="R32" s="1">
        <f t="shared" si="4"/>
        <v>450</v>
      </c>
      <c r="S32" s="1" t="str">
        <f t="shared" si="5"/>
        <v>ok</v>
      </c>
    </row>
    <row r="33" spans="1:19" x14ac:dyDescent="0.2">
      <c r="A33" s="13" t="s">
        <v>46</v>
      </c>
      <c r="B33" s="88"/>
      <c r="C33" s="53">
        <v>3</v>
      </c>
      <c r="D33" s="70" t="s">
        <v>3</v>
      </c>
      <c r="E33" s="4">
        <v>150</v>
      </c>
      <c r="F33" s="34">
        <f t="shared" si="0"/>
        <v>450</v>
      </c>
      <c r="G33" s="1"/>
      <c r="H33" s="95">
        <v>1</v>
      </c>
      <c r="I33" s="95">
        <v>1</v>
      </c>
      <c r="J33" s="95">
        <f t="shared" si="1"/>
        <v>150</v>
      </c>
      <c r="K33" s="95">
        <v>1</v>
      </c>
      <c r="L33" s="95">
        <v>1</v>
      </c>
      <c r="M33" s="95">
        <f t="shared" si="2"/>
        <v>150</v>
      </c>
      <c r="N33" s="95">
        <v>1</v>
      </c>
      <c r="O33" s="95">
        <v>1</v>
      </c>
      <c r="P33" s="106">
        <f t="shared" si="3"/>
        <v>150</v>
      </c>
      <c r="R33" s="1">
        <f t="shared" si="4"/>
        <v>450</v>
      </c>
      <c r="S33" s="1" t="str">
        <f t="shared" si="5"/>
        <v>ok</v>
      </c>
    </row>
    <row r="34" spans="1:19" x14ac:dyDescent="0.2">
      <c r="A34" s="13" t="s">
        <v>42</v>
      </c>
      <c r="B34" s="88"/>
      <c r="C34" s="53">
        <v>3</v>
      </c>
      <c r="D34" s="70" t="s">
        <v>3</v>
      </c>
      <c r="E34" s="4">
        <v>140</v>
      </c>
      <c r="F34" s="34">
        <f t="shared" si="0"/>
        <v>420</v>
      </c>
      <c r="G34" s="1"/>
      <c r="H34" s="95">
        <v>1</v>
      </c>
      <c r="I34" s="95">
        <v>1</v>
      </c>
      <c r="J34" s="95">
        <f t="shared" si="1"/>
        <v>140</v>
      </c>
      <c r="K34" s="95">
        <v>1</v>
      </c>
      <c r="L34" s="95">
        <v>1</v>
      </c>
      <c r="M34" s="95">
        <f t="shared" si="2"/>
        <v>140</v>
      </c>
      <c r="N34" s="95">
        <v>1</v>
      </c>
      <c r="O34" s="95">
        <v>1</v>
      </c>
      <c r="P34" s="106">
        <f t="shared" si="3"/>
        <v>140</v>
      </c>
      <c r="R34" s="1">
        <f t="shared" si="4"/>
        <v>420</v>
      </c>
      <c r="S34" s="1" t="str">
        <f t="shared" si="5"/>
        <v>ok</v>
      </c>
    </row>
    <row r="35" spans="1:19" x14ac:dyDescent="0.2">
      <c r="A35" s="13" t="s">
        <v>54</v>
      </c>
      <c r="B35" s="88"/>
      <c r="C35" s="53">
        <v>3</v>
      </c>
      <c r="D35" s="70" t="s">
        <v>3</v>
      </c>
      <c r="E35" s="4">
        <v>140</v>
      </c>
      <c r="F35" s="34">
        <f t="shared" si="0"/>
        <v>420</v>
      </c>
      <c r="G35" s="1"/>
      <c r="H35" s="95">
        <v>1</v>
      </c>
      <c r="I35" s="95">
        <v>1</v>
      </c>
      <c r="J35" s="95">
        <f t="shared" si="1"/>
        <v>140</v>
      </c>
      <c r="K35" s="95">
        <v>1</v>
      </c>
      <c r="L35" s="95">
        <v>1</v>
      </c>
      <c r="M35" s="95">
        <f t="shared" si="2"/>
        <v>140</v>
      </c>
      <c r="N35" s="95">
        <v>1</v>
      </c>
      <c r="O35" s="95">
        <v>1</v>
      </c>
      <c r="P35" s="106">
        <f t="shared" si="3"/>
        <v>140</v>
      </c>
      <c r="R35" s="1">
        <f t="shared" si="4"/>
        <v>420</v>
      </c>
      <c r="S35" s="1" t="str">
        <f t="shared" si="5"/>
        <v>ok</v>
      </c>
    </row>
    <row r="36" spans="1:19" ht="15" x14ac:dyDescent="0.2">
      <c r="A36" s="13" t="s">
        <v>43</v>
      </c>
      <c r="B36" s="88"/>
      <c r="C36" s="53">
        <v>1</v>
      </c>
      <c r="D36" s="70" t="s">
        <v>1</v>
      </c>
      <c r="E36" s="87">
        <v>300</v>
      </c>
      <c r="F36" s="34">
        <f t="shared" si="0"/>
        <v>300</v>
      </c>
      <c r="G36" s="1"/>
      <c r="H36" s="95">
        <v>1</v>
      </c>
      <c r="I36" s="95">
        <v>1</v>
      </c>
      <c r="J36" s="95">
        <f t="shared" si="1"/>
        <v>300</v>
      </c>
      <c r="K36" s="95"/>
      <c r="L36" s="95"/>
      <c r="M36" s="95"/>
      <c r="N36" s="104"/>
      <c r="O36" s="104"/>
      <c r="P36" s="105"/>
      <c r="R36" s="1">
        <f t="shared" si="4"/>
        <v>300</v>
      </c>
      <c r="S36" s="1" t="str">
        <f t="shared" si="5"/>
        <v>ok</v>
      </c>
    </row>
    <row r="37" spans="1:19" ht="15" x14ac:dyDescent="0.2">
      <c r="A37" s="13" t="s">
        <v>47</v>
      </c>
      <c r="B37" s="88"/>
      <c r="C37" s="53">
        <v>1</v>
      </c>
      <c r="D37" s="70" t="s">
        <v>1</v>
      </c>
      <c r="E37" s="87">
        <v>400</v>
      </c>
      <c r="F37" s="34">
        <f t="shared" si="0"/>
        <v>400</v>
      </c>
      <c r="G37" s="1"/>
      <c r="H37" s="95">
        <v>1</v>
      </c>
      <c r="I37" s="95">
        <v>1</v>
      </c>
      <c r="J37" s="95">
        <f t="shared" si="1"/>
        <v>400</v>
      </c>
      <c r="K37" s="104"/>
      <c r="L37" s="104"/>
      <c r="M37" s="104"/>
      <c r="N37" s="104"/>
      <c r="O37" s="104"/>
      <c r="P37" s="105"/>
      <c r="R37" s="1">
        <f t="shared" si="4"/>
        <v>400</v>
      </c>
      <c r="S37" s="1" t="str">
        <f t="shared" si="5"/>
        <v>ok</v>
      </c>
    </row>
    <row r="38" spans="1:19" ht="15" x14ac:dyDescent="0.2">
      <c r="A38" s="13" t="s">
        <v>48</v>
      </c>
      <c r="B38" s="88"/>
      <c r="C38" s="53">
        <v>1</v>
      </c>
      <c r="D38" s="70" t="s">
        <v>1</v>
      </c>
      <c r="E38" s="4">
        <v>180</v>
      </c>
      <c r="F38" s="34">
        <f t="shared" si="0"/>
        <v>180</v>
      </c>
      <c r="G38" s="1"/>
      <c r="H38" s="95"/>
      <c r="I38" s="95"/>
      <c r="J38" s="95"/>
      <c r="K38" s="95">
        <v>1</v>
      </c>
      <c r="L38" s="95">
        <v>1</v>
      </c>
      <c r="M38" s="95">
        <f>+K38*L38*$E38</f>
        <v>180</v>
      </c>
      <c r="N38" s="104"/>
      <c r="O38" s="104"/>
      <c r="P38" s="105"/>
      <c r="R38" s="1">
        <f t="shared" si="4"/>
        <v>180</v>
      </c>
      <c r="S38" s="1" t="str">
        <f t="shared" si="5"/>
        <v>ok</v>
      </c>
    </row>
    <row r="39" spans="1:19" ht="15" x14ac:dyDescent="0.2">
      <c r="A39" s="13" t="s">
        <v>61</v>
      </c>
      <c r="B39" s="88"/>
      <c r="C39" s="53">
        <v>1</v>
      </c>
      <c r="D39" s="70" t="s">
        <v>3</v>
      </c>
      <c r="E39" s="87">
        <v>300</v>
      </c>
      <c r="F39" s="34">
        <f t="shared" si="0"/>
        <v>300</v>
      </c>
      <c r="G39" s="1"/>
      <c r="H39" s="95">
        <v>1</v>
      </c>
      <c r="I39" s="95">
        <v>1</v>
      </c>
      <c r="J39" s="95">
        <f>+H39*I39*E39</f>
        <v>300</v>
      </c>
      <c r="K39" s="95"/>
      <c r="L39" s="95"/>
      <c r="M39" s="95"/>
      <c r="N39" s="104"/>
      <c r="O39" s="104"/>
      <c r="P39" s="105"/>
      <c r="R39" s="1">
        <f t="shared" si="4"/>
        <v>300</v>
      </c>
      <c r="S39" s="1" t="str">
        <f t="shared" si="5"/>
        <v>ok</v>
      </c>
    </row>
    <row r="40" spans="1:19" ht="15" thickBot="1" x14ac:dyDescent="0.25">
      <c r="A40" s="13" t="s">
        <v>56</v>
      </c>
      <c r="B40" s="4">
        <v>0.5</v>
      </c>
      <c r="C40" s="53">
        <v>3</v>
      </c>
      <c r="D40" s="70" t="s">
        <v>3</v>
      </c>
      <c r="E40" s="4">
        <v>4155</v>
      </c>
      <c r="F40" s="34">
        <f>+B40*C40*E40</f>
        <v>6232.5</v>
      </c>
      <c r="G40" s="1"/>
      <c r="H40" s="95">
        <v>0.5</v>
      </c>
      <c r="I40" s="95">
        <v>1</v>
      </c>
      <c r="J40" s="95">
        <f t="shared" si="1"/>
        <v>2077.5</v>
      </c>
      <c r="K40" s="95">
        <v>0.5</v>
      </c>
      <c r="L40" s="95">
        <v>1</v>
      </c>
      <c r="M40" s="95">
        <f>+K40*L40*$E40</f>
        <v>2077.5</v>
      </c>
      <c r="N40" s="95">
        <v>0.5</v>
      </c>
      <c r="O40" s="95">
        <v>1</v>
      </c>
      <c r="P40" s="106">
        <f>+N40*O40*$E40</f>
        <v>2077.5</v>
      </c>
      <c r="R40" s="1">
        <f t="shared" si="4"/>
        <v>6232.5</v>
      </c>
      <c r="S40" s="1" t="str">
        <f t="shared" si="5"/>
        <v>ok</v>
      </c>
    </row>
    <row r="41" spans="1:19" ht="15.75" thickBot="1" x14ac:dyDescent="0.25">
      <c r="A41" s="48" t="s">
        <v>44</v>
      </c>
      <c r="B41" s="6"/>
      <c r="C41" s="6"/>
      <c r="D41" s="6"/>
      <c r="E41" s="6"/>
      <c r="F41" s="7">
        <f>SUM(F30:F40)</f>
        <v>11772.654999999999</v>
      </c>
      <c r="G41" s="1"/>
      <c r="H41" s="107"/>
      <c r="I41" s="108"/>
      <c r="J41" s="108">
        <f>SUM(J30:J40)</f>
        <v>4530.8850000000002</v>
      </c>
      <c r="K41" s="108"/>
      <c r="L41" s="108"/>
      <c r="M41" s="108">
        <f>SUM(M30:M40)</f>
        <v>3710.8850000000002</v>
      </c>
      <c r="N41" s="108"/>
      <c r="O41" s="108"/>
      <c r="P41" s="108">
        <f>SUM(P30:P40)</f>
        <v>3530.8850000000002</v>
      </c>
      <c r="R41" s="1">
        <f t="shared" si="4"/>
        <v>11772.655000000001</v>
      </c>
      <c r="S41" s="1" t="str">
        <f t="shared" si="5"/>
        <v>ok</v>
      </c>
    </row>
    <row r="42" spans="1:19" ht="15.75" thickBot="1" x14ac:dyDescent="0.25">
      <c r="A42" s="8"/>
      <c r="B42" s="8"/>
      <c r="C42" s="50"/>
      <c r="D42" s="8"/>
      <c r="E42" s="8"/>
      <c r="F42" s="8"/>
      <c r="G42" s="1"/>
      <c r="H42" s="101"/>
      <c r="I42" s="101"/>
      <c r="J42" s="101"/>
      <c r="K42" s="101"/>
      <c r="L42" s="101"/>
      <c r="M42" s="101"/>
      <c r="N42" s="101"/>
      <c r="O42" s="101"/>
      <c r="P42" s="101"/>
    </row>
    <row r="43" spans="1:19" ht="15" x14ac:dyDescent="0.2">
      <c r="A43" s="17" t="s">
        <v>15</v>
      </c>
      <c r="B43" s="51"/>
      <c r="C43" s="27"/>
      <c r="D43" s="28"/>
      <c r="E43" s="52"/>
      <c r="F43" s="3"/>
      <c r="H43" s="114"/>
      <c r="I43" s="114"/>
      <c r="J43" s="114"/>
      <c r="K43" s="114"/>
      <c r="L43" s="114"/>
      <c r="M43" s="114"/>
      <c r="N43" s="114"/>
      <c r="O43" s="114"/>
      <c r="P43" s="114"/>
    </row>
    <row r="44" spans="1:19" ht="15" x14ac:dyDescent="0.2">
      <c r="A44" s="18" t="s">
        <v>16</v>
      </c>
      <c r="B44" s="53"/>
      <c r="C44" s="32"/>
      <c r="D44" s="33"/>
      <c r="E44" s="54"/>
      <c r="F44" s="4"/>
      <c r="G44" s="1"/>
      <c r="H44" s="95"/>
      <c r="I44" s="95"/>
      <c r="J44" s="95"/>
      <c r="K44" s="95"/>
      <c r="L44" s="95"/>
      <c r="M44" s="95"/>
      <c r="N44" s="95"/>
      <c r="O44" s="95"/>
      <c r="P44" s="95"/>
    </row>
    <row r="45" spans="1:19" x14ac:dyDescent="0.2">
      <c r="A45" s="4" t="s">
        <v>49</v>
      </c>
      <c r="B45" s="109">
        <v>1</v>
      </c>
      <c r="C45" s="110">
        <v>0.5</v>
      </c>
      <c r="D45" s="111" t="s">
        <v>9</v>
      </c>
      <c r="E45" s="112">
        <v>150</v>
      </c>
      <c r="F45" s="113">
        <f>+B45*C45*E45</f>
        <v>75</v>
      </c>
      <c r="G45" s="1"/>
      <c r="H45" s="95">
        <v>1</v>
      </c>
      <c r="I45" s="95">
        <v>0.5</v>
      </c>
      <c r="J45" s="95">
        <f>+H45*I45*$E45</f>
        <v>75</v>
      </c>
      <c r="K45" s="95"/>
      <c r="L45" s="95"/>
      <c r="M45" s="95"/>
      <c r="N45" s="95"/>
      <c r="O45" s="95"/>
      <c r="P45" s="95"/>
      <c r="R45" s="1">
        <f>+J45+M45+P45</f>
        <v>75</v>
      </c>
      <c r="S45" s="1" t="str">
        <f>+IF(R45=F45,"ok","revisar")</f>
        <v>ok</v>
      </c>
    </row>
    <row r="46" spans="1:19" x14ac:dyDescent="0.2">
      <c r="A46" s="4" t="s">
        <v>50</v>
      </c>
      <c r="B46" s="83">
        <v>0.25</v>
      </c>
      <c r="C46" s="33">
        <v>3</v>
      </c>
      <c r="D46" s="35" t="s">
        <v>3</v>
      </c>
      <c r="E46" s="36">
        <v>200</v>
      </c>
      <c r="F46" s="34">
        <f>+B46*C46*E46</f>
        <v>150</v>
      </c>
      <c r="G46" s="1"/>
      <c r="H46" s="95">
        <v>0.25</v>
      </c>
      <c r="I46" s="95">
        <v>1</v>
      </c>
      <c r="J46" s="95">
        <f>+H46*I46*$E46</f>
        <v>50</v>
      </c>
      <c r="K46" s="95">
        <v>0.25</v>
      </c>
      <c r="L46" s="95">
        <v>1</v>
      </c>
      <c r="M46" s="95">
        <f>+K46*L46*$E46</f>
        <v>50</v>
      </c>
      <c r="N46" s="95">
        <v>0.25</v>
      </c>
      <c r="O46" s="95">
        <v>1</v>
      </c>
      <c r="P46" s="95">
        <f>+N46*O46*$E46</f>
        <v>50</v>
      </c>
      <c r="R46" s="1">
        <f>+J46+M46+P46</f>
        <v>150</v>
      </c>
      <c r="S46" s="1" t="str">
        <f>+IF(R46=F46,"ok","revisar")</f>
        <v>ok</v>
      </c>
    </row>
    <row r="47" spans="1:19" x14ac:dyDescent="0.2">
      <c r="A47" s="55" t="s">
        <v>51</v>
      </c>
      <c r="B47" s="83">
        <v>0.5</v>
      </c>
      <c r="C47" s="33">
        <v>3</v>
      </c>
      <c r="D47" s="35" t="s">
        <v>3</v>
      </c>
      <c r="E47" s="36">
        <v>250</v>
      </c>
      <c r="F47" s="34">
        <f>+B47*C47*E47</f>
        <v>375</v>
      </c>
      <c r="G47" s="1"/>
      <c r="H47" s="95">
        <v>0.5</v>
      </c>
      <c r="I47" s="95">
        <v>1</v>
      </c>
      <c r="J47" s="95">
        <f>+H47*I47*$E47</f>
        <v>125</v>
      </c>
      <c r="K47" s="95">
        <v>0.5</v>
      </c>
      <c r="L47" s="95">
        <v>1</v>
      </c>
      <c r="M47" s="95">
        <f>+K47*L47*$E47</f>
        <v>125</v>
      </c>
      <c r="N47" s="95">
        <v>0.5</v>
      </c>
      <c r="O47" s="95">
        <v>1</v>
      </c>
      <c r="P47" s="95">
        <f>+N47*O47*$E47</f>
        <v>125</v>
      </c>
      <c r="R47" s="1">
        <f>+J47+M47+P47</f>
        <v>375</v>
      </c>
      <c r="S47" s="1" t="str">
        <f>+IF(R47=F47,"ok","revisar")</f>
        <v>ok</v>
      </c>
    </row>
    <row r="48" spans="1:19" ht="15" thickBot="1" x14ac:dyDescent="0.25">
      <c r="A48" s="55" t="s">
        <v>52</v>
      </c>
      <c r="B48" s="83">
        <v>1</v>
      </c>
      <c r="C48" s="33">
        <v>3</v>
      </c>
      <c r="D48" s="35" t="s">
        <v>55</v>
      </c>
      <c r="E48" s="36">
        <v>100</v>
      </c>
      <c r="F48" s="34">
        <f>+B48*C48*E48</f>
        <v>300</v>
      </c>
      <c r="G48" s="1"/>
      <c r="H48" s="95">
        <v>3</v>
      </c>
      <c r="I48" s="95">
        <v>1</v>
      </c>
      <c r="J48" s="95">
        <f>+H48*I48*$E48</f>
        <v>300</v>
      </c>
      <c r="K48" s="95"/>
      <c r="L48" s="95"/>
      <c r="M48" s="95"/>
      <c r="N48" s="95"/>
      <c r="O48" s="95"/>
      <c r="P48" s="95"/>
      <c r="R48" s="1">
        <f>+J48+M48+P48</f>
        <v>300</v>
      </c>
      <c r="S48" s="1" t="str">
        <f>+IF(R48=F48,"ok","revisar")</f>
        <v>ok</v>
      </c>
    </row>
    <row r="49" spans="1:21" ht="15.75" thickBot="1" x14ac:dyDescent="0.25">
      <c r="A49" s="48" t="s">
        <v>67</v>
      </c>
      <c r="B49" s="6"/>
      <c r="C49" s="6"/>
      <c r="D49" s="6"/>
      <c r="E49" s="6"/>
      <c r="F49" s="7">
        <f>SUM(F45:F48)</f>
        <v>900</v>
      </c>
      <c r="G49" s="1"/>
      <c r="H49" s="115"/>
      <c r="I49" s="97"/>
      <c r="J49" s="97">
        <f>SUM(J44:J48)</f>
        <v>550</v>
      </c>
      <c r="K49" s="97"/>
      <c r="L49" s="97"/>
      <c r="M49" s="97">
        <f>SUM(M44:M48)</f>
        <v>175</v>
      </c>
      <c r="N49" s="97"/>
      <c r="O49" s="97"/>
      <c r="P49" s="97">
        <f>SUM(P43:P48)</f>
        <v>175</v>
      </c>
      <c r="R49" s="1">
        <f>+J49+M49+P49</f>
        <v>900</v>
      </c>
      <c r="S49" s="1" t="str">
        <f>+IF(R49=F49,"ok","revisar")</f>
        <v>ok</v>
      </c>
    </row>
    <row r="50" spans="1:21" ht="15" thickBot="1" x14ac:dyDescent="0.25">
      <c r="A50" s="55"/>
      <c r="B50" s="53"/>
      <c r="C50" s="32"/>
      <c r="D50" s="35"/>
      <c r="E50" s="56"/>
      <c r="F50" s="4"/>
      <c r="G50" s="1"/>
      <c r="H50" s="95"/>
      <c r="I50" s="95"/>
      <c r="J50" s="95"/>
      <c r="K50" s="95"/>
      <c r="L50" s="95"/>
      <c r="M50" s="95"/>
      <c r="N50" s="95"/>
      <c r="O50" s="95"/>
      <c r="P50" s="95"/>
    </row>
    <row r="51" spans="1:21" ht="15" x14ac:dyDescent="0.2">
      <c r="A51" s="79" t="s">
        <v>17</v>
      </c>
      <c r="B51" s="80"/>
      <c r="C51" s="38"/>
      <c r="D51" s="39"/>
      <c r="E51" s="40"/>
      <c r="F51" s="3"/>
      <c r="G51" s="1"/>
      <c r="H51" s="114"/>
      <c r="I51" s="114"/>
      <c r="J51" s="114"/>
      <c r="K51" s="114"/>
      <c r="L51" s="114"/>
      <c r="M51" s="114"/>
      <c r="N51" s="114"/>
      <c r="O51" s="114"/>
      <c r="P51" s="114"/>
    </row>
    <row r="52" spans="1:21" x14ac:dyDescent="0.2">
      <c r="A52" s="12" t="s">
        <v>65</v>
      </c>
      <c r="B52" s="83"/>
      <c r="C52" s="33">
        <v>1</v>
      </c>
      <c r="D52" s="39" t="s">
        <v>1</v>
      </c>
      <c r="E52" s="36">
        <v>70</v>
      </c>
      <c r="F52" s="34">
        <f>+C52*E52</f>
        <v>70</v>
      </c>
      <c r="G52" s="1"/>
      <c r="H52" s="94"/>
      <c r="I52" s="94"/>
      <c r="J52" s="94"/>
      <c r="K52" s="94">
        <v>1</v>
      </c>
      <c r="L52" s="94">
        <v>1</v>
      </c>
      <c r="M52" s="94">
        <f>L52*K52*E52</f>
        <v>70</v>
      </c>
      <c r="N52" s="94"/>
      <c r="O52" s="94"/>
      <c r="P52" s="94"/>
      <c r="R52" s="1">
        <f t="shared" ref="R52:R65" si="6">+J52+M52+P52</f>
        <v>70</v>
      </c>
      <c r="S52" s="1" t="str">
        <f t="shared" ref="S52:S66" si="7">+IF(R52=F52,"ok","revisar")</f>
        <v>ok</v>
      </c>
    </row>
    <row r="53" spans="1:21" x14ac:dyDescent="0.2">
      <c r="A53" s="12" t="s">
        <v>66</v>
      </c>
      <c r="B53" s="83"/>
      <c r="C53" s="33">
        <v>2</v>
      </c>
      <c r="D53" s="39" t="s">
        <v>1</v>
      </c>
      <c r="E53" s="36">
        <v>200</v>
      </c>
      <c r="F53" s="34">
        <f t="shared" ref="F53:F65" si="8">+C53*E53</f>
        <v>400</v>
      </c>
      <c r="G53" s="1"/>
      <c r="H53" s="94"/>
      <c r="I53" s="94"/>
      <c r="J53" s="94"/>
      <c r="K53" s="94">
        <v>2</v>
      </c>
      <c r="L53" s="94">
        <v>1</v>
      </c>
      <c r="M53" s="94">
        <f>L53*K53*E53</f>
        <v>400</v>
      </c>
      <c r="N53" s="94"/>
      <c r="O53" s="94"/>
      <c r="P53" s="94"/>
      <c r="R53" s="1">
        <f t="shared" si="6"/>
        <v>400</v>
      </c>
      <c r="S53" s="1" t="str">
        <f t="shared" si="7"/>
        <v>ok</v>
      </c>
    </row>
    <row r="54" spans="1:21" x14ac:dyDescent="0.2">
      <c r="A54" s="4" t="s">
        <v>30</v>
      </c>
      <c r="B54" s="83"/>
      <c r="C54" s="33">
        <v>0.5</v>
      </c>
      <c r="D54" s="35" t="s">
        <v>9</v>
      </c>
      <c r="E54" s="92">
        <v>80</v>
      </c>
      <c r="F54" s="34">
        <f t="shared" si="8"/>
        <v>40</v>
      </c>
      <c r="G54" s="1"/>
      <c r="H54" s="95">
        <v>0.25</v>
      </c>
      <c r="I54" s="95">
        <v>1</v>
      </c>
      <c r="J54" s="95">
        <f>(I54*H54*E54)</f>
        <v>20</v>
      </c>
      <c r="K54" s="95"/>
      <c r="L54" s="95"/>
      <c r="M54" s="95"/>
      <c r="N54" s="95">
        <v>0.25</v>
      </c>
      <c r="O54" s="95">
        <v>1</v>
      </c>
      <c r="P54" s="95">
        <f>+N54*O54*$E54</f>
        <v>20</v>
      </c>
      <c r="R54" s="1">
        <f t="shared" si="6"/>
        <v>40</v>
      </c>
      <c r="S54" s="1" t="str">
        <f t="shared" si="7"/>
        <v>ok</v>
      </c>
    </row>
    <row r="55" spans="1:21" x14ac:dyDescent="0.2">
      <c r="A55" s="4" t="s">
        <v>22</v>
      </c>
      <c r="B55" s="83"/>
      <c r="C55" s="33">
        <v>3</v>
      </c>
      <c r="D55" s="35" t="s">
        <v>18</v>
      </c>
      <c r="E55" s="36">
        <v>100</v>
      </c>
      <c r="F55" s="34">
        <f t="shared" si="8"/>
        <v>300</v>
      </c>
      <c r="G55" s="1"/>
      <c r="H55" s="95">
        <v>1</v>
      </c>
      <c r="I55" s="95">
        <v>1</v>
      </c>
      <c r="J55" s="95">
        <f>(I55*H55*E55)</f>
        <v>100</v>
      </c>
      <c r="K55" s="95"/>
      <c r="L55" s="95"/>
      <c r="M55" s="95"/>
      <c r="N55" s="95">
        <v>2</v>
      </c>
      <c r="O55" s="95">
        <v>1</v>
      </c>
      <c r="P55" s="95">
        <f>+N55*O55*$E55</f>
        <v>200</v>
      </c>
      <c r="R55" s="1">
        <f t="shared" si="6"/>
        <v>300</v>
      </c>
      <c r="S55" s="1" t="str">
        <f t="shared" si="7"/>
        <v>ok</v>
      </c>
    </row>
    <row r="56" spans="1:21" x14ac:dyDescent="0.2">
      <c r="A56" s="4" t="s">
        <v>19</v>
      </c>
      <c r="B56" s="83"/>
      <c r="C56" s="33">
        <v>1</v>
      </c>
      <c r="D56" s="35" t="s">
        <v>4</v>
      </c>
      <c r="E56" s="36">
        <v>48</v>
      </c>
      <c r="F56" s="34">
        <f t="shared" si="8"/>
        <v>48</v>
      </c>
      <c r="G56" s="1"/>
      <c r="H56" s="95"/>
      <c r="I56" s="95"/>
      <c r="J56" s="95"/>
      <c r="K56" s="95">
        <v>1</v>
      </c>
      <c r="L56" s="95">
        <v>1</v>
      </c>
      <c r="M56" s="95">
        <f>+K56*L56*$E56</f>
        <v>48</v>
      </c>
      <c r="N56" s="95"/>
      <c r="O56" s="95"/>
      <c r="P56" s="95"/>
      <c r="R56" s="1">
        <f t="shared" si="6"/>
        <v>48</v>
      </c>
      <c r="S56" s="1" t="str">
        <f t="shared" si="7"/>
        <v>ok</v>
      </c>
    </row>
    <row r="57" spans="1:21" x14ac:dyDescent="0.2">
      <c r="A57" s="4" t="s">
        <v>5</v>
      </c>
      <c r="B57" s="83"/>
      <c r="C57" s="33">
        <v>1</v>
      </c>
      <c r="D57" s="35" t="s">
        <v>1</v>
      </c>
      <c r="E57" s="36">
        <v>80</v>
      </c>
      <c r="F57" s="34">
        <f t="shared" si="8"/>
        <v>80</v>
      </c>
      <c r="G57" s="1"/>
      <c r="H57" s="95"/>
      <c r="I57" s="95"/>
      <c r="J57" s="95"/>
      <c r="K57" s="95"/>
      <c r="L57" s="95"/>
      <c r="M57" s="106"/>
      <c r="N57" s="95">
        <v>1</v>
      </c>
      <c r="O57" s="95">
        <v>1</v>
      </c>
      <c r="P57" s="95">
        <f>(O57*N57*E57)</f>
        <v>80</v>
      </c>
      <c r="R57" s="1">
        <f t="shared" si="6"/>
        <v>80</v>
      </c>
      <c r="S57" s="1" t="str">
        <f t="shared" si="7"/>
        <v>ok</v>
      </c>
    </row>
    <row r="58" spans="1:21" customFormat="1" x14ac:dyDescent="0.2">
      <c r="A58" s="15" t="s">
        <v>36</v>
      </c>
      <c r="B58" s="83"/>
      <c r="C58" s="89">
        <v>0.5</v>
      </c>
      <c r="D58" s="57" t="s">
        <v>9</v>
      </c>
      <c r="E58" s="81">
        <v>298</v>
      </c>
      <c r="F58" s="34">
        <f t="shared" si="8"/>
        <v>149</v>
      </c>
      <c r="G58" s="1"/>
      <c r="H58" s="95"/>
      <c r="I58" s="95"/>
      <c r="J58" s="106"/>
      <c r="K58" s="95">
        <v>0.5</v>
      </c>
      <c r="L58" s="95">
        <v>1</v>
      </c>
      <c r="M58" s="106">
        <f>+K58*L58*E58</f>
        <v>149</v>
      </c>
      <c r="N58" s="116"/>
      <c r="O58" s="95"/>
      <c r="P58" s="106"/>
      <c r="R58" s="1">
        <f t="shared" si="6"/>
        <v>149</v>
      </c>
      <c r="S58" s="1" t="str">
        <f t="shared" si="7"/>
        <v>ok</v>
      </c>
      <c r="U58" s="1"/>
    </row>
    <row r="59" spans="1:21" customFormat="1" x14ac:dyDescent="0.2">
      <c r="A59" s="15" t="s">
        <v>57</v>
      </c>
      <c r="B59" s="83"/>
      <c r="C59" s="89">
        <v>0.5</v>
      </c>
      <c r="D59" s="57" t="s">
        <v>9</v>
      </c>
      <c r="E59" s="81">
        <v>298</v>
      </c>
      <c r="F59" s="34">
        <f t="shared" si="8"/>
        <v>149</v>
      </c>
      <c r="G59" s="1"/>
      <c r="H59" s="95"/>
      <c r="I59" s="95"/>
      <c r="J59" s="106"/>
      <c r="K59" s="116">
        <v>0.5</v>
      </c>
      <c r="L59" s="95">
        <v>1</v>
      </c>
      <c r="M59" s="106">
        <f t="shared" ref="M59:M64" si="9">+K59*L59*E59</f>
        <v>149</v>
      </c>
      <c r="N59" s="116"/>
      <c r="O59" s="95"/>
      <c r="P59" s="106"/>
      <c r="R59" s="1">
        <f t="shared" si="6"/>
        <v>149</v>
      </c>
      <c r="S59" s="1" t="str">
        <f t="shared" si="7"/>
        <v>ok</v>
      </c>
      <c r="U59" s="1"/>
    </row>
    <row r="60" spans="1:21" customFormat="1" x14ac:dyDescent="0.2">
      <c r="A60" s="15" t="s">
        <v>35</v>
      </c>
      <c r="B60" s="83"/>
      <c r="C60" s="89">
        <v>0.5</v>
      </c>
      <c r="D60" s="57" t="s">
        <v>9</v>
      </c>
      <c r="E60" s="81">
        <v>298</v>
      </c>
      <c r="F60" s="34">
        <f t="shared" si="8"/>
        <v>149</v>
      </c>
      <c r="G60" s="1"/>
      <c r="H60" s="95"/>
      <c r="I60" s="95"/>
      <c r="J60" s="106"/>
      <c r="K60" s="116">
        <v>0.5</v>
      </c>
      <c r="L60" s="95">
        <v>1</v>
      </c>
      <c r="M60" s="106">
        <f t="shared" si="9"/>
        <v>149</v>
      </c>
      <c r="N60" s="116"/>
      <c r="O60" s="95"/>
      <c r="P60" s="106"/>
      <c r="R60" s="1">
        <f t="shared" si="6"/>
        <v>149</v>
      </c>
      <c r="S60" s="1" t="str">
        <f t="shared" si="7"/>
        <v>ok</v>
      </c>
      <c r="U60" s="1"/>
    </row>
    <row r="61" spans="1:21" customFormat="1" x14ac:dyDescent="0.2">
      <c r="A61" s="15" t="s">
        <v>34</v>
      </c>
      <c r="B61" s="83"/>
      <c r="C61" s="89">
        <v>0.5</v>
      </c>
      <c r="D61" s="57" t="s">
        <v>9</v>
      </c>
      <c r="E61" s="81">
        <v>298</v>
      </c>
      <c r="F61" s="34">
        <f t="shared" si="8"/>
        <v>149</v>
      </c>
      <c r="G61" s="1"/>
      <c r="H61" s="95"/>
      <c r="I61" s="95"/>
      <c r="J61" s="106"/>
      <c r="K61" s="116">
        <v>0.5</v>
      </c>
      <c r="L61" s="95">
        <v>1</v>
      </c>
      <c r="M61" s="106">
        <f t="shared" si="9"/>
        <v>149</v>
      </c>
      <c r="N61" s="116"/>
      <c r="O61" s="95"/>
      <c r="P61" s="106"/>
      <c r="R61" s="1">
        <f t="shared" si="6"/>
        <v>149</v>
      </c>
      <c r="S61" s="1" t="str">
        <f t="shared" si="7"/>
        <v>ok</v>
      </c>
      <c r="U61" s="1"/>
    </row>
    <row r="62" spans="1:21" customFormat="1" x14ac:dyDescent="0.2">
      <c r="A62" s="15" t="s">
        <v>59</v>
      </c>
      <c r="B62" s="83"/>
      <c r="C62" s="89">
        <v>0.5</v>
      </c>
      <c r="D62" s="57" t="s">
        <v>9</v>
      </c>
      <c r="E62" s="81">
        <v>298</v>
      </c>
      <c r="F62" s="34">
        <f t="shared" si="8"/>
        <v>149</v>
      </c>
      <c r="G62" s="1"/>
      <c r="H62" s="95"/>
      <c r="I62" s="95"/>
      <c r="J62" s="106"/>
      <c r="K62" s="116">
        <v>0.5</v>
      </c>
      <c r="L62" s="95">
        <v>1</v>
      </c>
      <c r="M62" s="106">
        <f t="shared" si="9"/>
        <v>149</v>
      </c>
      <c r="N62" s="116"/>
      <c r="O62" s="95"/>
      <c r="P62" s="106"/>
      <c r="R62" s="1">
        <f t="shared" si="6"/>
        <v>149</v>
      </c>
      <c r="S62" s="1" t="str">
        <f t="shared" si="7"/>
        <v>ok</v>
      </c>
      <c r="U62" s="1"/>
    </row>
    <row r="63" spans="1:21" customFormat="1" x14ac:dyDescent="0.2">
      <c r="A63" s="15" t="s">
        <v>60</v>
      </c>
      <c r="B63" s="83"/>
      <c r="C63" s="89">
        <v>0.5</v>
      </c>
      <c r="D63" s="57" t="s">
        <v>9</v>
      </c>
      <c r="E63" s="81">
        <v>298</v>
      </c>
      <c r="F63" s="34">
        <f t="shared" si="8"/>
        <v>149</v>
      </c>
      <c r="G63" s="1"/>
      <c r="H63" s="95"/>
      <c r="I63" s="95"/>
      <c r="J63" s="106"/>
      <c r="K63" s="116">
        <v>0.5</v>
      </c>
      <c r="L63" s="95">
        <v>1</v>
      </c>
      <c r="M63" s="106">
        <f t="shared" si="9"/>
        <v>149</v>
      </c>
      <c r="N63" s="116"/>
      <c r="O63" s="95"/>
      <c r="P63" s="106"/>
      <c r="R63" s="1">
        <f t="shared" si="6"/>
        <v>149</v>
      </c>
      <c r="S63" s="1" t="str">
        <f t="shared" si="7"/>
        <v>ok</v>
      </c>
      <c r="U63" s="1"/>
    </row>
    <row r="64" spans="1:21" customFormat="1" x14ac:dyDescent="0.2">
      <c r="A64" s="15" t="s">
        <v>29</v>
      </c>
      <c r="B64" s="83"/>
      <c r="C64" s="89">
        <v>0.5</v>
      </c>
      <c r="D64" s="57" t="s">
        <v>9</v>
      </c>
      <c r="E64" s="81">
        <v>298</v>
      </c>
      <c r="F64" s="34">
        <f t="shared" si="8"/>
        <v>149</v>
      </c>
      <c r="G64" s="1"/>
      <c r="H64" s="95"/>
      <c r="I64" s="95"/>
      <c r="J64" s="106"/>
      <c r="K64" s="117">
        <v>0.5</v>
      </c>
      <c r="L64" s="95">
        <v>1</v>
      </c>
      <c r="M64" s="106">
        <f t="shared" si="9"/>
        <v>149</v>
      </c>
      <c r="N64" s="117"/>
      <c r="O64" s="95"/>
      <c r="P64" s="106"/>
      <c r="R64" s="1">
        <f t="shared" si="6"/>
        <v>149</v>
      </c>
      <c r="S64" s="1" t="str">
        <f t="shared" si="7"/>
        <v>ok</v>
      </c>
      <c r="U64" s="1"/>
    </row>
    <row r="65" spans="1:19" ht="15" thickBot="1" x14ac:dyDescent="0.25">
      <c r="A65" s="82" t="s">
        <v>20</v>
      </c>
      <c r="B65" s="84"/>
      <c r="C65" s="90">
        <v>1</v>
      </c>
      <c r="D65" s="41" t="s">
        <v>4</v>
      </c>
      <c r="E65" s="42">
        <v>100</v>
      </c>
      <c r="F65" s="82">
        <f t="shared" si="8"/>
        <v>100</v>
      </c>
      <c r="G65" s="1"/>
      <c r="H65" s="118"/>
      <c r="I65" s="118"/>
      <c r="J65" s="118"/>
      <c r="K65" s="118"/>
      <c r="L65" s="118"/>
      <c r="M65" s="118"/>
      <c r="N65" s="118">
        <v>1</v>
      </c>
      <c r="O65" s="118">
        <v>1</v>
      </c>
      <c r="P65" s="118">
        <f>+N65*O65*E65</f>
        <v>100</v>
      </c>
      <c r="R65" s="1">
        <f t="shared" si="6"/>
        <v>100</v>
      </c>
      <c r="S65" s="1" t="str">
        <f t="shared" si="7"/>
        <v>ok</v>
      </c>
    </row>
    <row r="66" spans="1:19" ht="15.75" thickBot="1" x14ac:dyDescent="0.25">
      <c r="A66" s="48" t="s">
        <v>64</v>
      </c>
      <c r="B66" s="6"/>
      <c r="C66" s="6"/>
      <c r="D66" s="6"/>
      <c r="E66" s="6"/>
      <c r="F66" s="7">
        <f>SUM(F52:F65)</f>
        <v>2081</v>
      </c>
      <c r="G66" s="1"/>
      <c r="H66" s="115"/>
      <c r="I66" s="97"/>
      <c r="J66" s="97">
        <f>SUM(J51:J65)</f>
        <v>120</v>
      </c>
      <c r="K66" s="97"/>
      <c r="L66" s="97"/>
      <c r="M66" s="97">
        <f>SUM(M51:M65)</f>
        <v>1561</v>
      </c>
      <c r="N66" s="97"/>
      <c r="O66" s="97"/>
      <c r="P66" s="97">
        <f>SUM(P51:P65)</f>
        <v>400</v>
      </c>
      <c r="R66" s="1">
        <f>+J66+M66+P66</f>
        <v>2081</v>
      </c>
      <c r="S66" s="1" t="str">
        <f t="shared" si="7"/>
        <v>ok</v>
      </c>
    </row>
    <row r="67" spans="1:19" ht="15" thickBot="1" x14ac:dyDescent="0.25">
      <c r="A67" s="77"/>
      <c r="B67" s="43"/>
      <c r="C67" s="44"/>
      <c r="D67" s="45"/>
      <c r="E67" s="46"/>
      <c r="F67" s="47"/>
      <c r="G67" s="1"/>
      <c r="H67" s="119"/>
      <c r="I67" s="120"/>
      <c r="J67" s="120"/>
      <c r="K67" s="119"/>
      <c r="L67" s="120"/>
      <c r="M67" s="120"/>
      <c r="N67" s="119"/>
      <c r="O67" s="120"/>
      <c r="P67" s="120"/>
    </row>
    <row r="68" spans="1:19" ht="15.75" thickBot="1" x14ac:dyDescent="0.25">
      <c r="A68" s="48" t="s">
        <v>25</v>
      </c>
      <c r="B68" s="6"/>
      <c r="C68" s="49"/>
      <c r="D68" s="6"/>
      <c r="E68" s="6"/>
      <c r="F68" s="7">
        <f>+F66+F49+F41+F26</f>
        <v>54598.154999999999</v>
      </c>
      <c r="G68" s="1"/>
      <c r="H68" s="97"/>
      <c r="I68" s="97"/>
      <c r="J68" s="97">
        <f>+J66+J49+J41+J26</f>
        <v>17923.885000000002</v>
      </c>
      <c r="K68" s="97"/>
      <c r="L68" s="97"/>
      <c r="M68" s="97">
        <f>+M66+M49+M41+M26</f>
        <v>19845.385000000002</v>
      </c>
      <c r="N68" s="97"/>
      <c r="O68" s="97"/>
      <c r="P68" s="97">
        <f>+P66+P49+P41+P26</f>
        <v>16828.885000000002</v>
      </c>
      <c r="R68" s="1">
        <f>+J68+M68+P68</f>
        <v>54598.155000000006</v>
      </c>
      <c r="S68" s="1" t="str">
        <f>+IF(R68=F68,"ok","revisar")</f>
        <v>ok</v>
      </c>
    </row>
    <row r="69" spans="1:19" ht="15.75" thickBot="1" x14ac:dyDescent="0.25">
      <c r="A69" s="48" t="s">
        <v>75</v>
      </c>
      <c r="B69" s="6"/>
      <c r="C69" s="49"/>
      <c r="D69" s="6"/>
      <c r="E69" s="6"/>
      <c r="F69" s="7">
        <f>F68*0.08</f>
        <v>4367.8523999999998</v>
      </c>
      <c r="G69" s="1"/>
      <c r="H69" s="97"/>
      <c r="I69" s="97"/>
      <c r="J69" s="97">
        <f>J68*0.08</f>
        <v>1433.9108000000001</v>
      </c>
      <c r="K69" s="97"/>
      <c r="L69" s="97"/>
      <c r="M69" s="97">
        <f>M68*0.08</f>
        <v>1587.6308000000001</v>
      </c>
      <c r="N69" s="97"/>
      <c r="O69" s="97"/>
      <c r="P69" s="97">
        <f>P68*0.08</f>
        <v>1346.3108000000002</v>
      </c>
      <c r="R69" s="1">
        <f>+J69+M69+P69</f>
        <v>4367.8524000000007</v>
      </c>
      <c r="S69" s="1" t="str">
        <f>+IF(R69=F69,"ok","revisar")</f>
        <v>ok</v>
      </c>
    </row>
    <row r="70" spans="1:19" ht="15.75" thickBot="1" x14ac:dyDescent="0.25">
      <c r="A70" s="48" t="s">
        <v>25</v>
      </c>
      <c r="B70" s="6"/>
      <c r="C70" s="49"/>
      <c r="D70" s="6"/>
      <c r="E70" s="6"/>
      <c r="F70" s="7">
        <f>F69+F68</f>
        <v>58966.007400000002</v>
      </c>
      <c r="G70" s="1"/>
      <c r="H70" s="97"/>
      <c r="I70" s="97"/>
      <c r="J70" s="97">
        <f>J69+J68</f>
        <v>19357.795800000004</v>
      </c>
      <c r="K70" s="97"/>
      <c r="L70" s="97"/>
      <c r="M70" s="97">
        <f>M69+M68</f>
        <v>21433.015800000001</v>
      </c>
      <c r="N70" s="97"/>
      <c r="O70" s="97"/>
      <c r="P70" s="97">
        <f>P69+P68</f>
        <v>18175.195800000001</v>
      </c>
      <c r="R70" s="1">
        <f>+J70+M70+P70</f>
        <v>58966.007400000002</v>
      </c>
      <c r="S70" s="1" t="str">
        <f>+IF(R70=F70,"ok","revisar")</f>
        <v>ok</v>
      </c>
    </row>
    <row r="71" spans="1:19" ht="15.75" x14ac:dyDescent="0.2">
      <c r="A71" s="58"/>
      <c r="B71" s="10"/>
      <c r="C71" s="59"/>
      <c r="D71" s="10"/>
      <c r="E71" s="10"/>
      <c r="F71" s="10"/>
      <c r="G71" s="1"/>
    </row>
    <row r="72" spans="1:19" ht="15" x14ac:dyDescent="0.2">
      <c r="A72" s="60"/>
      <c r="B72" s="60"/>
      <c r="C72" s="61"/>
      <c r="D72" s="60"/>
      <c r="E72" s="62"/>
      <c r="F72" s="8"/>
      <c r="G72" s="1"/>
    </row>
    <row r="73" spans="1:19" x14ac:dyDescent="0.2">
      <c r="A73" s="60"/>
      <c r="B73" s="60"/>
      <c r="C73" s="61"/>
      <c r="D73" s="60"/>
      <c r="E73" s="60"/>
      <c r="F73" s="60"/>
      <c r="G73" s="60"/>
      <c r="H73" s="60"/>
      <c r="R73" s="22"/>
    </row>
    <row r="74" spans="1:19" x14ac:dyDescent="0.2">
      <c r="A74" s="60"/>
      <c r="B74" s="60"/>
      <c r="C74" s="61"/>
      <c r="D74" s="60"/>
      <c r="E74" s="62"/>
      <c r="F74" s="60"/>
      <c r="G74" s="1"/>
    </row>
    <row r="75" spans="1:19" x14ac:dyDescent="0.2">
      <c r="A75" s="60"/>
      <c r="B75" s="60"/>
      <c r="C75" s="61"/>
      <c r="D75" s="60"/>
      <c r="E75" s="62"/>
      <c r="F75" s="60"/>
      <c r="G75" s="1"/>
    </row>
    <row r="76" spans="1:19" ht="15.75" x14ac:dyDescent="0.2">
      <c r="A76" s="58"/>
      <c r="B76" s="10"/>
      <c r="C76" s="59"/>
      <c r="D76" s="10"/>
      <c r="E76" s="10"/>
      <c r="F76" s="10"/>
      <c r="G76" s="1"/>
    </row>
    <row r="77" spans="1:19" ht="15.75" x14ac:dyDescent="0.2">
      <c r="A77" s="58"/>
      <c r="B77" s="63"/>
      <c r="C77" s="61"/>
      <c r="D77" s="60"/>
      <c r="E77" s="62"/>
      <c r="F77" s="60"/>
      <c r="G77" s="1"/>
    </row>
    <row r="78" spans="1:19" x14ac:dyDescent="0.2">
      <c r="A78" s="60"/>
      <c r="B78" s="60"/>
      <c r="C78" s="61"/>
      <c r="D78" s="60"/>
      <c r="E78" s="62"/>
      <c r="F78" s="60"/>
      <c r="G78" s="1"/>
    </row>
    <row r="79" spans="1:19" x14ac:dyDescent="0.2">
      <c r="A79" s="60"/>
      <c r="B79" s="60"/>
      <c r="C79" s="61"/>
      <c r="D79" s="60"/>
      <c r="E79" s="62"/>
      <c r="F79" s="60"/>
      <c r="G79" s="1"/>
    </row>
    <row r="80" spans="1:19" x14ac:dyDescent="0.2">
      <c r="A80" s="60"/>
      <c r="B80" s="60"/>
      <c r="C80" s="61"/>
      <c r="D80" s="60"/>
      <c r="E80" s="62"/>
      <c r="F80" s="60"/>
      <c r="G80" s="1"/>
    </row>
    <row r="81" spans="1:7" x14ac:dyDescent="0.2">
      <c r="A81" s="60"/>
      <c r="B81" s="60"/>
      <c r="C81" s="61"/>
      <c r="D81" s="60"/>
      <c r="E81" s="62"/>
      <c r="F81" s="60"/>
      <c r="G81" s="1"/>
    </row>
    <row r="82" spans="1:7" x14ac:dyDescent="0.2">
      <c r="A82" s="60"/>
      <c r="B82" s="60"/>
      <c r="C82" s="61"/>
      <c r="D82" s="60"/>
      <c r="E82" s="62"/>
      <c r="F82" s="60"/>
      <c r="G82" s="1"/>
    </row>
    <row r="83" spans="1:7" x14ac:dyDescent="0.2">
      <c r="A83" s="60"/>
      <c r="B83" s="60"/>
      <c r="C83" s="61"/>
      <c r="D83" s="60"/>
      <c r="E83" s="62"/>
      <c r="F83" s="60"/>
      <c r="G83" s="1"/>
    </row>
    <row r="84" spans="1:7" x14ac:dyDescent="0.2">
      <c r="A84" s="60"/>
      <c r="B84" s="60"/>
      <c r="C84" s="61"/>
      <c r="D84" s="60"/>
      <c r="E84" s="62"/>
      <c r="F84" s="60"/>
      <c r="G84" s="1"/>
    </row>
    <row r="85" spans="1:7" x14ac:dyDescent="0.2">
      <c r="A85" s="60"/>
      <c r="B85" s="60"/>
      <c r="C85" s="61"/>
      <c r="D85" s="60"/>
      <c r="E85" s="62"/>
      <c r="F85" s="60"/>
      <c r="G85" s="1"/>
    </row>
    <row r="86" spans="1:7" x14ac:dyDescent="0.2">
      <c r="A86" s="9"/>
      <c r="B86" s="64"/>
      <c r="C86" s="65"/>
      <c r="D86" s="64"/>
      <c r="E86" s="66"/>
      <c r="F86" s="9"/>
      <c r="G86" s="1"/>
    </row>
    <row r="87" spans="1:7" x14ac:dyDescent="0.2">
      <c r="A87" s="10"/>
      <c r="B87" s="10"/>
      <c r="C87" s="59"/>
      <c r="D87" s="10"/>
      <c r="E87" s="10"/>
      <c r="F87" s="10"/>
      <c r="G87" s="1"/>
    </row>
    <row r="88" spans="1:7" x14ac:dyDescent="0.2">
      <c r="A88" s="10"/>
      <c r="B88" s="10"/>
      <c r="C88" s="59"/>
      <c r="D88" s="10"/>
      <c r="E88" s="10"/>
      <c r="F88" s="10"/>
      <c r="G88" s="1"/>
    </row>
    <row r="89" spans="1:7" x14ac:dyDescent="0.2">
      <c r="A89" s="10"/>
      <c r="B89" s="10"/>
      <c r="C89" s="59"/>
      <c r="D89" s="10"/>
      <c r="E89" s="10"/>
      <c r="F89" s="10"/>
      <c r="G89" s="1"/>
    </row>
    <row r="90" spans="1:7" x14ac:dyDescent="0.2">
      <c r="A90" s="10"/>
      <c r="B90" s="10"/>
      <c r="C90" s="59"/>
      <c r="D90" s="10"/>
      <c r="E90" s="10"/>
      <c r="F90" s="10"/>
      <c r="G90" s="1"/>
    </row>
    <row r="91" spans="1:7" x14ac:dyDescent="0.2">
      <c r="A91" s="10"/>
      <c r="B91" s="10"/>
      <c r="C91" s="59"/>
      <c r="D91" s="10"/>
      <c r="E91" s="10"/>
      <c r="F91" s="10"/>
      <c r="G91" s="1"/>
    </row>
    <row r="92" spans="1:7" x14ac:dyDescent="0.2">
      <c r="A92" s="10"/>
      <c r="B92" s="10"/>
      <c r="C92" s="59"/>
      <c r="D92" s="10"/>
      <c r="E92" s="10"/>
      <c r="F92" s="10"/>
      <c r="G92" s="1"/>
    </row>
    <row r="93" spans="1:7" x14ac:dyDescent="0.2">
      <c r="A93" s="10"/>
      <c r="B93" s="10"/>
      <c r="C93" s="59"/>
      <c r="D93" s="10"/>
      <c r="E93" s="10"/>
      <c r="F93" s="10"/>
      <c r="G93" s="1"/>
    </row>
    <row r="94" spans="1:7" x14ac:dyDescent="0.2">
      <c r="A94" s="10"/>
      <c r="B94" s="10"/>
      <c r="C94" s="59"/>
      <c r="D94" s="10"/>
      <c r="E94" s="10"/>
      <c r="F94" s="10"/>
      <c r="G94" s="1"/>
    </row>
    <row r="95" spans="1:7" x14ac:dyDescent="0.2">
      <c r="A95" s="10"/>
      <c r="B95" s="10"/>
      <c r="C95" s="59"/>
      <c r="D95" s="10"/>
      <c r="E95" s="10"/>
      <c r="F95" s="10"/>
      <c r="G95" s="1"/>
    </row>
    <row r="96" spans="1:7" x14ac:dyDescent="0.2">
      <c r="A96" s="10"/>
      <c r="B96" s="10"/>
      <c r="C96" s="59"/>
      <c r="D96" s="10"/>
      <c r="E96" s="10"/>
      <c r="F96" s="10"/>
      <c r="G96" s="1"/>
    </row>
    <row r="97" spans="1:7" x14ac:dyDescent="0.2">
      <c r="A97" s="10"/>
      <c r="B97" s="10"/>
      <c r="C97" s="59"/>
      <c r="D97" s="10"/>
      <c r="E97" s="10"/>
      <c r="F97" s="10"/>
      <c r="G97" s="1"/>
    </row>
    <row r="98" spans="1:7" x14ac:dyDescent="0.2">
      <c r="G98" s="1"/>
    </row>
    <row r="99" spans="1:7" x14ac:dyDescent="0.2">
      <c r="G99" s="1"/>
    </row>
    <row r="100" spans="1:7" x14ac:dyDescent="0.2">
      <c r="G100" s="1"/>
    </row>
    <row r="101" spans="1:7" x14ac:dyDescent="0.2">
      <c r="G101" s="1"/>
    </row>
    <row r="102" spans="1:7" x14ac:dyDescent="0.2">
      <c r="G102" s="1"/>
    </row>
    <row r="103" spans="1:7" x14ac:dyDescent="0.2">
      <c r="G103" s="1"/>
    </row>
    <row r="104" spans="1:7" x14ac:dyDescent="0.2">
      <c r="G104" s="1"/>
    </row>
    <row r="105" spans="1:7" x14ac:dyDescent="0.2">
      <c r="G105" s="1"/>
    </row>
    <row r="106" spans="1:7" x14ac:dyDescent="0.2">
      <c r="G106" s="1"/>
    </row>
    <row r="107" spans="1:7" x14ac:dyDescent="0.2">
      <c r="G107" s="1"/>
    </row>
    <row r="108" spans="1:7" x14ac:dyDescent="0.2">
      <c r="G108" s="1"/>
    </row>
    <row r="109" spans="1:7" x14ac:dyDescent="0.2">
      <c r="G109" s="1"/>
    </row>
    <row r="110" spans="1:7" x14ac:dyDescent="0.2">
      <c r="G110" s="1"/>
    </row>
    <row r="111" spans="1:7" x14ac:dyDescent="0.2">
      <c r="G111" s="1"/>
    </row>
    <row r="112" spans="1:7" x14ac:dyDescent="0.2">
      <c r="G112" s="1"/>
    </row>
    <row r="113" spans="7:7" x14ac:dyDescent="0.2">
      <c r="G113" s="1"/>
    </row>
    <row r="114" spans="7:7" x14ac:dyDescent="0.2">
      <c r="G114" s="1"/>
    </row>
    <row r="115" spans="7:7" x14ac:dyDescent="0.2">
      <c r="G115" s="1"/>
    </row>
    <row r="116" spans="7:7" x14ac:dyDescent="0.2">
      <c r="G116" s="1"/>
    </row>
    <row r="117" spans="7:7" x14ac:dyDescent="0.2">
      <c r="G117" s="1"/>
    </row>
    <row r="118" spans="7:7" x14ac:dyDescent="0.2">
      <c r="G118" s="1"/>
    </row>
    <row r="119" spans="7:7" x14ac:dyDescent="0.2">
      <c r="G119" s="1"/>
    </row>
    <row r="120" spans="7:7" x14ac:dyDescent="0.2">
      <c r="G120" s="1"/>
    </row>
    <row r="121" spans="7:7" x14ac:dyDescent="0.2">
      <c r="G121" s="1"/>
    </row>
    <row r="122" spans="7:7" x14ac:dyDescent="0.2">
      <c r="G122" s="1"/>
    </row>
    <row r="123" spans="7:7" x14ac:dyDescent="0.2">
      <c r="G123" s="1"/>
    </row>
    <row r="124" spans="7:7" x14ac:dyDescent="0.2">
      <c r="G124" s="1"/>
    </row>
    <row r="125" spans="7:7" x14ac:dyDescent="0.2">
      <c r="G125" s="1"/>
    </row>
    <row r="126" spans="7:7" x14ac:dyDescent="0.2">
      <c r="G126" s="1"/>
    </row>
    <row r="127" spans="7:7" x14ac:dyDescent="0.2">
      <c r="G127" s="1"/>
    </row>
    <row r="128" spans="7:7" x14ac:dyDescent="0.2">
      <c r="G128" s="1"/>
    </row>
    <row r="129" spans="7:7" x14ac:dyDescent="0.2">
      <c r="G129" s="1"/>
    </row>
    <row r="130" spans="7:7" x14ac:dyDescent="0.2">
      <c r="G130" s="1"/>
    </row>
    <row r="131" spans="7:7" x14ac:dyDescent="0.2">
      <c r="G131" s="1"/>
    </row>
    <row r="132" spans="7:7" x14ac:dyDescent="0.2">
      <c r="G132" s="1"/>
    </row>
    <row r="133" spans="7:7" x14ac:dyDescent="0.2">
      <c r="G133" s="1"/>
    </row>
    <row r="134" spans="7:7" x14ac:dyDescent="0.2">
      <c r="G134" s="1"/>
    </row>
    <row r="135" spans="7:7" x14ac:dyDescent="0.2">
      <c r="G135" s="1"/>
    </row>
    <row r="136" spans="7:7" x14ac:dyDescent="0.2">
      <c r="G136" s="1"/>
    </row>
    <row r="137" spans="7:7" x14ac:dyDescent="0.2">
      <c r="G137" s="1"/>
    </row>
    <row r="138" spans="7:7" x14ac:dyDescent="0.2">
      <c r="G138" s="1"/>
    </row>
    <row r="139" spans="7:7" x14ac:dyDescent="0.2">
      <c r="G139" s="1"/>
    </row>
    <row r="140" spans="7:7" x14ac:dyDescent="0.2">
      <c r="G140" s="1"/>
    </row>
    <row r="141" spans="7:7" x14ac:dyDescent="0.2">
      <c r="G141" s="1"/>
    </row>
    <row r="142" spans="7:7" x14ac:dyDescent="0.2">
      <c r="G142" s="1"/>
    </row>
    <row r="143" spans="7:7" x14ac:dyDescent="0.2">
      <c r="G143" s="1"/>
    </row>
    <row r="144" spans="7:7" x14ac:dyDescent="0.2">
      <c r="G144" s="1"/>
    </row>
    <row r="145" spans="7:7" x14ac:dyDescent="0.2">
      <c r="G145" s="1"/>
    </row>
    <row r="146" spans="7:7" x14ac:dyDescent="0.2">
      <c r="G146" s="1"/>
    </row>
    <row r="147" spans="7:7" x14ac:dyDescent="0.2">
      <c r="G147" s="1"/>
    </row>
    <row r="148" spans="7:7" x14ac:dyDescent="0.2">
      <c r="G148" s="1"/>
    </row>
    <row r="149" spans="7:7" x14ac:dyDescent="0.2">
      <c r="G149" s="1"/>
    </row>
    <row r="150" spans="7:7" x14ac:dyDescent="0.2">
      <c r="G150" s="1"/>
    </row>
    <row r="151" spans="7:7" x14ac:dyDescent="0.2">
      <c r="G151" s="1"/>
    </row>
    <row r="152" spans="7:7" x14ac:dyDescent="0.2">
      <c r="G152" s="1"/>
    </row>
    <row r="153" spans="7:7" x14ac:dyDescent="0.2">
      <c r="G153" s="1"/>
    </row>
    <row r="154" spans="7:7" x14ac:dyDescent="0.2">
      <c r="G154" s="1"/>
    </row>
    <row r="155" spans="7:7" x14ac:dyDescent="0.2">
      <c r="G155" s="1"/>
    </row>
    <row r="156" spans="7:7" x14ac:dyDescent="0.2">
      <c r="G156" s="1"/>
    </row>
    <row r="157" spans="7:7" x14ac:dyDescent="0.2">
      <c r="G157" s="1"/>
    </row>
    <row r="158" spans="7:7" x14ac:dyDescent="0.2">
      <c r="G158" s="1"/>
    </row>
    <row r="159" spans="7:7" x14ac:dyDescent="0.2">
      <c r="G159" s="1"/>
    </row>
    <row r="160" spans="7:7" x14ac:dyDescent="0.2">
      <c r="G160" s="1"/>
    </row>
    <row r="161" spans="7:7" x14ac:dyDescent="0.2">
      <c r="G161" s="1"/>
    </row>
    <row r="162" spans="7:7" x14ac:dyDescent="0.2">
      <c r="G162" s="1"/>
    </row>
    <row r="163" spans="7:7" x14ac:dyDescent="0.2">
      <c r="G163" s="1"/>
    </row>
    <row r="164" spans="7:7" x14ac:dyDescent="0.2">
      <c r="G164" s="1"/>
    </row>
    <row r="165" spans="7:7" x14ac:dyDescent="0.2">
      <c r="G165" s="1"/>
    </row>
    <row r="166" spans="7:7" x14ac:dyDescent="0.2">
      <c r="G166" s="1"/>
    </row>
    <row r="167" spans="7:7" x14ac:dyDescent="0.2">
      <c r="G167" s="1"/>
    </row>
    <row r="168" spans="7:7" x14ac:dyDescent="0.2">
      <c r="G168" s="1"/>
    </row>
    <row r="169" spans="7:7" x14ac:dyDescent="0.2">
      <c r="G169" s="1"/>
    </row>
    <row r="170" spans="7:7" x14ac:dyDescent="0.2">
      <c r="G170" s="1"/>
    </row>
    <row r="171" spans="7:7" x14ac:dyDescent="0.2">
      <c r="G171" s="1"/>
    </row>
    <row r="172" spans="7:7" x14ac:dyDescent="0.2">
      <c r="G172" s="1"/>
    </row>
    <row r="173" spans="7:7" x14ac:dyDescent="0.2">
      <c r="G173" s="1"/>
    </row>
    <row r="174" spans="7:7" x14ac:dyDescent="0.2">
      <c r="G174" s="1"/>
    </row>
    <row r="175" spans="7:7" x14ac:dyDescent="0.2">
      <c r="G175" s="1"/>
    </row>
    <row r="176" spans="7:7" x14ac:dyDescent="0.2">
      <c r="G176" s="1"/>
    </row>
    <row r="177" spans="7:7" x14ac:dyDescent="0.2">
      <c r="G177" s="1"/>
    </row>
    <row r="178" spans="7:7" x14ac:dyDescent="0.2">
      <c r="G178" s="1"/>
    </row>
    <row r="179" spans="7:7" x14ac:dyDescent="0.2">
      <c r="G179" s="1"/>
    </row>
    <row r="180" spans="7:7" x14ac:dyDescent="0.2">
      <c r="G180" s="1"/>
    </row>
    <row r="181" spans="7:7" x14ac:dyDescent="0.2">
      <c r="G181" s="1"/>
    </row>
    <row r="182" spans="7:7" x14ac:dyDescent="0.2">
      <c r="G182" s="1"/>
    </row>
    <row r="183" spans="7:7" x14ac:dyDescent="0.2">
      <c r="G183" s="1"/>
    </row>
    <row r="184" spans="7:7" x14ac:dyDescent="0.2">
      <c r="G184" s="1"/>
    </row>
    <row r="185" spans="7:7" x14ac:dyDescent="0.2">
      <c r="G185" s="1"/>
    </row>
    <row r="186" spans="7:7" x14ac:dyDescent="0.2">
      <c r="G186" s="1"/>
    </row>
    <row r="187" spans="7:7" x14ac:dyDescent="0.2">
      <c r="G187" s="1"/>
    </row>
    <row r="188" spans="7:7" x14ac:dyDescent="0.2">
      <c r="G188" s="1"/>
    </row>
    <row r="189" spans="7:7" x14ac:dyDescent="0.2">
      <c r="G189" s="1"/>
    </row>
    <row r="190" spans="7:7" x14ac:dyDescent="0.2">
      <c r="G190" s="1"/>
    </row>
    <row r="191" spans="7:7" x14ac:dyDescent="0.2">
      <c r="G191" s="1"/>
    </row>
    <row r="192" spans="7:7" x14ac:dyDescent="0.2">
      <c r="G192" s="1"/>
    </row>
    <row r="193" spans="7:7" x14ac:dyDescent="0.2">
      <c r="G193" s="1"/>
    </row>
    <row r="194" spans="7:7" x14ac:dyDescent="0.2">
      <c r="G194" s="1"/>
    </row>
    <row r="195" spans="7:7" x14ac:dyDescent="0.2">
      <c r="G195" s="1"/>
    </row>
    <row r="196" spans="7:7" x14ac:dyDescent="0.2">
      <c r="G196" s="1"/>
    </row>
    <row r="197" spans="7:7" x14ac:dyDescent="0.2">
      <c r="G197" s="1"/>
    </row>
    <row r="198" spans="7:7" x14ac:dyDescent="0.2">
      <c r="G198" s="1"/>
    </row>
    <row r="199" spans="7:7" x14ac:dyDescent="0.2">
      <c r="G199" s="1"/>
    </row>
    <row r="200" spans="7:7" x14ac:dyDescent="0.2">
      <c r="G200" s="1"/>
    </row>
    <row r="201" spans="7:7" x14ac:dyDescent="0.2">
      <c r="G201" s="1"/>
    </row>
    <row r="202" spans="7:7" x14ac:dyDescent="0.2">
      <c r="G202" s="1"/>
    </row>
    <row r="203" spans="7:7" x14ac:dyDescent="0.2">
      <c r="G203" s="1"/>
    </row>
    <row r="204" spans="7:7" x14ac:dyDescent="0.2">
      <c r="G204" s="1"/>
    </row>
    <row r="205" spans="7:7" x14ac:dyDescent="0.2">
      <c r="G205" s="1"/>
    </row>
    <row r="206" spans="7:7" x14ac:dyDescent="0.2">
      <c r="G206" s="1"/>
    </row>
    <row r="207" spans="7:7" x14ac:dyDescent="0.2">
      <c r="G207" s="1"/>
    </row>
    <row r="208" spans="7:7" x14ac:dyDescent="0.2">
      <c r="G208" s="1"/>
    </row>
    <row r="209" spans="7:7" x14ac:dyDescent="0.2">
      <c r="G209" s="1"/>
    </row>
    <row r="210" spans="7:7" x14ac:dyDescent="0.2">
      <c r="G210" s="1"/>
    </row>
    <row r="211" spans="7:7" x14ac:dyDescent="0.2">
      <c r="G211" s="1"/>
    </row>
    <row r="212" spans="7:7" x14ac:dyDescent="0.2">
      <c r="G212" s="1"/>
    </row>
    <row r="213" spans="7:7" x14ac:dyDescent="0.2">
      <c r="G213" s="1"/>
    </row>
    <row r="214" spans="7:7" x14ac:dyDescent="0.2">
      <c r="G214" s="1"/>
    </row>
    <row r="215" spans="7:7" x14ac:dyDescent="0.2">
      <c r="G215" s="1"/>
    </row>
    <row r="216" spans="7:7" x14ac:dyDescent="0.2">
      <c r="G216" s="1"/>
    </row>
    <row r="217" spans="7:7" x14ac:dyDescent="0.2">
      <c r="G217" s="1"/>
    </row>
    <row r="218" spans="7:7" x14ac:dyDescent="0.2">
      <c r="G218" s="1"/>
    </row>
    <row r="219" spans="7:7" x14ac:dyDescent="0.2">
      <c r="G219" s="1"/>
    </row>
    <row r="220" spans="7:7" x14ac:dyDescent="0.2">
      <c r="G220" s="1"/>
    </row>
    <row r="221" spans="7:7" x14ac:dyDescent="0.2">
      <c r="G221" s="1"/>
    </row>
    <row r="222" spans="7:7" x14ac:dyDescent="0.2">
      <c r="G222" s="1"/>
    </row>
    <row r="223" spans="7:7" x14ac:dyDescent="0.2">
      <c r="G223" s="1"/>
    </row>
    <row r="224" spans="7:7" x14ac:dyDescent="0.2">
      <c r="G224" s="1"/>
    </row>
    <row r="225" spans="7:7" x14ac:dyDescent="0.2">
      <c r="G225" s="1"/>
    </row>
    <row r="226" spans="7:7" x14ac:dyDescent="0.2">
      <c r="G226" s="1"/>
    </row>
    <row r="227" spans="7:7" x14ac:dyDescent="0.2">
      <c r="G227" s="1"/>
    </row>
    <row r="228" spans="7:7" x14ac:dyDescent="0.2">
      <c r="G228" s="1"/>
    </row>
    <row r="229" spans="7:7" x14ac:dyDescent="0.2">
      <c r="G229" s="1"/>
    </row>
    <row r="230" spans="7:7" x14ac:dyDescent="0.2">
      <c r="G230" s="1"/>
    </row>
    <row r="231" spans="7:7" x14ac:dyDescent="0.2">
      <c r="G231" s="1"/>
    </row>
    <row r="232" spans="7:7" x14ac:dyDescent="0.2">
      <c r="G232" s="1"/>
    </row>
    <row r="233" spans="7:7" x14ac:dyDescent="0.2">
      <c r="G233" s="1"/>
    </row>
    <row r="234" spans="7:7" x14ac:dyDescent="0.2">
      <c r="G234" s="1"/>
    </row>
    <row r="235" spans="7:7" x14ac:dyDescent="0.2">
      <c r="G235" s="1"/>
    </row>
    <row r="236" spans="7:7" x14ac:dyDescent="0.2">
      <c r="G236" s="1"/>
    </row>
    <row r="237" spans="7:7" x14ac:dyDescent="0.2">
      <c r="G237" s="1"/>
    </row>
    <row r="238" spans="7:7" x14ac:dyDescent="0.2">
      <c r="G238" s="1"/>
    </row>
    <row r="239" spans="7:7" x14ac:dyDescent="0.2">
      <c r="G239" s="1"/>
    </row>
    <row r="240" spans="7:7" x14ac:dyDescent="0.2">
      <c r="G240" s="1"/>
    </row>
    <row r="241" spans="7:7" x14ac:dyDescent="0.2">
      <c r="G241" s="1"/>
    </row>
    <row r="242" spans="7:7" x14ac:dyDescent="0.2">
      <c r="G242" s="1"/>
    </row>
    <row r="243" spans="7:7" x14ac:dyDescent="0.2">
      <c r="G243" s="1"/>
    </row>
    <row r="244" spans="7:7" x14ac:dyDescent="0.2">
      <c r="G244" s="1"/>
    </row>
    <row r="245" spans="7:7" x14ac:dyDescent="0.2">
      <c r="G245" s="1"/>
    </row>
    <row r="246" spans="7:7" x14ac:dyDescent="0.2">
      <c r="G246" s="1"/>
    </row>
    <row r="247" spans="7:7" x14ac:dyDescent="0.2">
      <c r="G247" s="1"/>
    </row>
    <row r="248" spans="7:7" x14ac:dyDescent="0.2">
      <c r="G248" s="1"/>
    </row>
    <row r="249" spans="7:7" x14ac:dyDescent="0.2">
      <c r="G249" s="1"/>
    </row>
    <row r="250" spans="7:7" x14ac:dyDescent="0.2">
      <c r="G250" s="1"/>
    </row>
    <row r="251" spans="7:7" x14ac:dyDescent="0.2">
      <c r="G251" s="1"/>
    </row>
    <row r="252" spans="7:7" x14ac:dyDescent="0.2">
      <c r="G252" s="1"/>
    </row>
    <row r="253" spans="7:7" x14ac:dyDescent="0.2">
      <c r="G253" s="1"/>
    </row>
    <row r="254" spans="7:7" x14ac:dyDescent="0.2">
      <c r="G254" s="1"/>
    </row>
    <row r="255" spans="7:7" x14ac:dyDescent="0.2">
      <c r="G255" s="1"/>
    </row>
    <row r="256" spans="7:7" x14ac:dyDescent="0.2">
      <c r="G256" s="1"/>
    </row>
    <row r="257" spans="7:7" x14ac:dyDescent="0.2">
      <c r="G257" s="1"/>
    </row>
    <row r="258" spans="7:7" x14ac:dyDescent="0.2">
      <c r="G258" s="1"/>
    </row>
    <row r="259" spans="7:7" x14ac:dyDescent="0.2">
      <c r="G259" s="1"/>
    </row>
    <row r="260" spans="7:7" x14ac:dyDescent="0.2">
      <c r="G260" s="1"/>
    </row>
    <row r="261" spans="7:7" x14ac:dyDescent="0.2">
      <c r="G261" s="1"/>
    </row>
    <row r="262" spans="7:7" x14ac:dyDescent="0.2">
      <c r="G262" s="1"/>
    </row>
    <row r="263" spans="7:7" x14ac:dyDescent="0.2">
      <c r="G263" s="1"/>
    </row>
    <row r="264" spans="7:7" x14ac:dyDescent="0.2">
      <c r="G264" s="1"/>
    </row>
    <row r="265" spans="7:7" x14ac:dyDescent="0.2">
      <c r="G265" s="1"/>
    </row>
    <row r="266" spans="7:7" x14ac:dyDescent="0.2">
      <c r="G266" s="1"/>
    </row>
    <row r="267" spans="7:7" x14ac:dyDescent="0.2">
      <c r="G267" s="1"/>
    </row>
    <row r="268" spans="7:7" x14ac:dyDescent="0.2">
      <c r="G268" s="1"/>
    </row>
    <row r="269" spans="7:7" x14ac:dyDescent="0.2">
      <c r="G269" s="1"/>
    </row>
    <row r="270" spans="7:7" x14ac:dyDescent="0.2">
      <c r="G270" s="1"/>
    </row>
    <row r="271" spans="7:7" x14ac:dyDescent="0.2">
      <c r="G271" s="1"/>
    </row>
    <row r="272" spans="7:7" x14ac:dyDescent="0.2">
      <c r="G272" s="1"/>
    </row>
    <row r="273" spans="7:7" x14ac:dyDescent="0.2">
      <c r="G273" s="1"/>
    </row>
    <row r="274" spans="7:7" x14ac:dyDescent="0.2">
      <c r="G274" s="1"/>
    </row>
    <row r="275" spans="7:7" x14ac:dyDescent="0.2">
      <c r="G275" s="1"/>
    </row>
    <row r="276" spans="7:7" x14ac:dyDescent="0.2">
      <c r="G276" s="1"/>
    </row>
    <row r="277" spans="7:7" x14ac:dyDescent="0.2">
      <c r="G277" s="1"/>
    </row>
    <row r="278" spans="7:7" x14ac:dyDescent="0.2">
      <c r="G278" s="1"/>
    </row>
    <row r="279" spans="7:7" x14ac:dyDescent="0.2">
      <c r="G279" s="1"/>
    </row>
    <row r="280" spans="7:7" x14ac:dyDescent="0.2">
      <c r="G280" s="1"/>
    </row>
    <row r="281" spans="7:7" x14ac:dyDescent="0.2">
      <c r="G281" s="1"/>
    </row>
    <row r="282" spans="7:7" x14ac:dyDescent="0.2">
      <c r="G282" s="1"/>
    </row>
    <row r="283" spans="7:7" x14ac:dyDescent="0.2">
      <c r="G283" s="1"/>
    </row>
    <row r="284" spans="7:7" x14ac:dyDescent="0.2">
      <c r="G284" s="1"/>
    </row>
    <row r="285" spans="7:7" x14ac:dyDescent="0.2">
      <c r="G285" s="1"/>
    </row>
    <row r="286" spans="7:7" x14ac:dyDescent="0.2">
      <c r="G286" s="1"/>
    </row>
    <row r="287" spans="7:7" x14ac:dyDescent="0.2">
      <c r="G287" s="1"/>
    </row>
    <row r="288" spans="7:7" x14ac:dyDescent="0.2">
      <c r="G288" s="1"/>
    </row>
    <row r="289" spans="7:7" x14ac:dyDescent="0.2">
      <c r="G289" s="1"/>
    </row>
    <row r="290" spans="7:7" x14ac:dyDescent="0.2">
      <c r="G290" s="1"/>
    </row>
    <row r="291" spans="7:7" x14ac:dyDescent="0.2">
      <c r="G291" s="1"/>
    </row>
    <row r="292" spans="7:7" x14ac:dyDescent="0.2">
      <c r="G292" s="1"/>
    </row>
    <row r="293" spans="7:7" x14ac:dyDescent="0.2">
      <c r="G293" s="1"/>
    </row>
    <row r="294" spans="7:7" x14ac:dyDescent="0.2">
      <c r="G294" s="1"/>
    </row>
    <row r="295" spans="7:7" x14ac:dyDescent="0.2">
      <c r="G295" s="1"/>
    </row>
    <row r="296" spans="7:7" x14ac:dyDescent="0.2">
      <c r="G296" s="1"/>
    </row>
    <row r="297" spans="7:7" x14ac:dyDescent="0.2">
      <c r="G297" s="1"/>
    </row>
    <row r="298" spans="7:7" x14ac:dyDescent="0.2">
      <c r="G298" s="1"/>
    </row>
    <row r="299" spans="7:7" x14ac:dyDescent="0.2">
      <c r="G299" s="1"/>
    </row>
    <row r="300" spans="7:7" x14ac:dyDescent="0.2">
      <c r="G300" s="1"/>
    </row>
    <row r="301" spans="7:7" x14ac:dyDescent="0.2">
      <c r="G301" s="1"/>
    </row>
    <row r="302" spans="7:7" x14ac:dyDescent="0.2">
      <c r="G302" s="1"/>
    </row>
    <row r="303" spans="7:7" x14ac:dyDescent="0.2">
      <c r="G303" s="1"/>
    </row>
    <row r="304" spans="7:7" x14ac:dyDescent="0.2">
      <c r="G304" s="1"/>
    </row>
    <row r="305" spans="7:7" x14ac:dyDescent="0.2">
      <c r="G305" s="1"/>
    </row>
    <row r="306" spans="7:7" x14ac:dyDescent="0.2">
      <c r="G306" s="1"/>
    </row>
    <row r="307" spans="7:7" x14ac:dyDescent="0.2">
      <c r="G307" s="1"/>
    </row>
    <row r="308" spans="7:7" x14ac:dyDescent="0.2">
      <c r="G308" s="1"/>
    </row>
    <row r="309" spans="7:7" x14ac:dyDescent="0.2">
      <c r="G309" s="1"/>
    </row>
    <row r="310" spans="7:7" x14ac:dyDescent="0.2">
      <c r="G310" s="1"/>
    </row>
    <row r="311" spans="7:7" x14ac:dyDescent="0.2">
      <c r="G311" s="1"/>
    </row>
    <row r="312" spans="7:7" x14ac:dyDescent="0.2">
      <c r="G312" s="1"/>
    </row>
    <row r="313" spans="7:7" x14ac:dyDescent="0.2">
      <c r="G313" s="1"/>
    </row>
    <row r="314" spans="7:7" x14ac:dyDescent="0.2">
      <c r="G314" s="1"/>
    </row>
    <row r="315" spans="7:7" x14ac:dyDescent="0.2">
      <c r="G315" s="1"/>
    </row>
    <row r="316" spans="7:7" x14ac:dyDescent="0.2">
      <c r="G316" s="1"/>
    </row>
    <row r="317" spans="7:7" x14ac:dyDescent="0.2">
      <c r="G317" s="1"/>
    </row>
    <row r="318" spans="7:7" x14ac:dyDescent="0.2">
      <c r="G318" s="1"/>
    </row>
    <row r="319" spans="7:7" x14ac:dyDescent="0.2">
      <c r="G319" s="1"/>
    </row>
    <row r="320" spans="7:7" x14ac:dyDescent="0.2">
      <c r="G320" s="1"/>
    </row>
    <row r="321" spans="7:7" x14ac:dyDescent="0.2">
      <c r="G321" s="1"/>
    </row>
    <row r="322" spans="7:7" x14ac:dyDescent="0.2">
      <c r="G322" s="1"/>
    </row>
    <row r="323" spans="7:7" x14ac:dyDescent="0.2">
      <c r="G323" s="1"/>
    </row>
    <row r="324" spans="7:7" x14ac:dyDescent="0.2">
      <c r="G324" s="1"/>
    </row>
    <row r="325" spans="7:7" x14ac:dyDescent="0.2">
      <c r="G325" s="1"/>
    </row>
    <row r="326" spans="7:7" x14ac:dyDescent="0.2">
      <c r="G326" s="1"/>
    </row>
    <row r="327" spans="7:7" x14ac:dyDescent="0.2">
      <c r="G327" s="1"/>
    </row>
    <row r="328" spans="7:7" x14ac:dyDescent="0.2">
      <c r="G328" s="1"/>
    </row>
    <row r="329" spans="7:7" x14ac:dyDescent="0.2">
      <c r="G329" s="1"/>
    </row>
    <row r="330" spans="7:7" x14ac:dyDescent="0.2">
      <c r="G330" s="1"/>
    </row>
    <row r="331" spans="7:7" x14ac:dyDescent="0.2">
      <c r="G331" s="1"/>
    </row>
    <row r="332" spans="7:7" x14ac:dyDescent="0.2">
      <c r="G332" s="1"/>
    </row>
    <row r="333" spans="7:7" x14ac:dyDescent="0.2">
      <c r="G333" s="1"/>
    </row>
    <row r="334" spans="7:7" x14ac:dyDescent="0.2">
      <c r="G334" s="1"/>
    </row>
    <row r="335" spans="7:7" x14ac:dyDescent="0.2">
      <c r="G335" s="1"/>
    </row>
    <row r="336" spans="7:7" x14ac:dyDescent="0.2">
      <c r="G336" s="1"/>
    </row>
    <row r="337" spans="7:7" x14ac:dyDescent="0.2">
      <c r="G337" s="1"/>
    </row>
    <row r="338" spans="7:7" x14ac:dyDescent="0.2">
      <c r="G338" s="1"/>
    </row>
    <row r="339" spans="7:7" x14ac:dyDescent="0.2">
      <c r="G339" s="1"/>
    </row>
    <row r="340" spans="7:7" x14ac:dyDescent="0.2">
      <c r="G340" s="1"/>
    </row>
    <row r="341" spans="7:7" x14ac:dyDescent="0.2">
      <c r="G341" s="1"/>
    </row>
    <row r="342" spans="7:7" x14ac:dyDescent="0.2">
      <c r="G342" s="1"/>
    </row>
    <row r="343" spans="7:7" x14ac:dyDescent="0.2">
      <c r="G343" s="1"/>
    </row>
    <row r="344" spans="7:7" x14ac:dyDescent="0.2">
      <c r="G344" s="1"/>
    </row>
    <row r="345" spans="7:7" x14ac:dyDescent="0.2">
      <c r="G345" s="1"/>
    </row>
    <row r="346" spans="7:7" x14ac:dyDescent="0.2">
      <c r="G346" s="1"/>
    </row>
    <row r="347" spans="7:7" x14ac:dyDescent="0.2">
      <c r="G347" s="1"/>
    </row>
    <row r="348" spans="7:7" x14ac:dyDescent="0.2">
      <c r="G348" s="1"/>
    </row>
    <row r="349" spans="7:7" x14ac:dyDescent="0.2">
      <c r="G349" s="1"/>
    </row>
    <row r="350" spans="7:7" x14ac:dyDescent="0.2">
      <c r="G350" s="1"/>
    </row>
    <row r="351" spans="7:7" x14ac:dyDescent="0.2">
      <c r="G351" s="1"/>
    </row>
    <row r="352" spans="7:7" x14ac:dyDescent="0.2">
      <c r="G352" s="1"/>
    </row>
    <row r="353" spans="7:7" x14ac:dyDescent="0.2">
      <c r="G353" s="1"/>
    </row>
    <row r="354" spans="7:7" x14ac:dyDescent="0.2">
      <c r="G354" s="1"/>
    </row>
    <row r="355" spans="7:7" x14ac:dyDescent="0.2">
      <c r="G355" s="1"/>
    </row>
    <row r="356" spans="7:7" x14ac:dyDescent="0.2">
      <c r="G356" s="1"/>
    </row>
    <row r="357" spans="7:7" x14ac:dyDescent="0.2">
      <c r="G357" s="1"/>
    </row>
    <row r="358" spans="7:7" x14ac:dyDescent="0.2">
      <c r="G358" s="1"/>
    </row>
    <row r="359" spans="7:7" x14ac:dyDescent="0.2">
      <c r="G359" s="1"/>
    </row>
    <row r="360" spans="7:7" x14ac:dyDescent="0.2">
      <c r="G360" s="1"/>
    </row>
    <row r="361" spans="7:7" x14ac:dyDescent="0.2">
      <c r="G361" s="1"/>
    </row>
    <row r="362" spans="7:7" x14ac:dyDescent="0.2">
      <c r="G362" s="1"/>
    </row>
    <row r="363" spans="7:7" x14ac:dyDescent="0.2">
      <c r="G363" s="1"/>
    </row>
    <row r="364" spans="7:7" x14ac:dyDescent="0.2">
      <c r="G364" s="1"/>
    </row>
    <row r="365" spans="7:7" x14ac:dyDescent="0.2">
      <c r="G365" s="1"/>
    </row>
    <row r="366" spans="7:7" x14ac:dyDescent="0.2">
      <c r="G366" s="1"/>
    </row>
    <row r="367" spans="7:7" x14ac:dyDescent="0.2">
      <c r="G367" s="1"/>
    </row>
    <row r="368" spans="7:7" x14ac:dyDescent="0.2">
      <c r="G368" s="1"/>
    </row>
    <row r="369" spans="7:7" x14ac:dyDescent="0.2">
      <c r="G369" s="1"/>
    </row>
    <row r="370" spans="7:7" x14ac:dyDescent="0.2">
      <c r="G370" s="1"/>
    </row>
    <row r="371" spans="7:7" x14ac:dyDescent="0.2">
      <c r="G371" s="1"/>
    </row>
    <row r="372" spans="7:7" x14ac:dyDescent="0.2">
      <c r="G372" s="1"/>
    </row>
    <row r="373" spans="7:7" x14ac:dyDescent="0.2">
      <c r="G373" s="1"/>
    </row>
    <row r="374" spans="7:7" x14ac:dyDescent="0.2">
      <c r="G374" s="1"/>
    </row>
    <row r="375" spans="7:7" x14ac:dyDescent="0.2">
      <c r="G375" s="1"/>
    </row>
    <row r="376" spans="7:7" x14ac:dyDescent="0.2">
      <c r="G376" s="1"/>
    </row>
    <row r="377" spans="7:7" x14ac:dyDescent="0.2">
      <c r="G377" s="1"/>
    </row>
    <row r="378" spans="7:7" x14ac:dyDescent="0.2">
      <c r="G378" s="1"/>
    </row>
    <row r="379" spans="7:7" x14ac:dyDescent="0.2">
      <c r="G379" s="1"/>
    </row>
    <row r="380" spans="7:7" x14ac:dyDescent="0.2">
      <c r="G380" s="1"/>
    </row>
    <row r="381" spans="7:7" x14ac:dyDescent="0.2">
      <c r="G381" s="1"/>
    </row>
  </sheetData>
  <mergeCells count="19">
    <mergeCell ref="A2:P2"/>
    <mergeCell ref="C10:D11"/>
    <mergeCell ref="B10:B11"/>
    <mergeCell ref="A12:F13"/>
    <mergeCell ref="A10:A11"/>
    <mergeCell ref="A7:P7"/>
    <mergeCell ref="H12:P12"/>
    <mergeCell ref="K13:M13"/>
    <mergeCell ref="N13:P13"/>
    <mergeCell ref="N14:P14"/>
    <mergeCell ref="H13:J13"/>
    <mergeCell ref="H14:J14"/>
    <mergeCell ref="A14:A15"/>
    <mergeCell ref="B14:B15"/>
    <mergeCell ref="C14:C15"/>
    <mergeCell ref="D14:D15"/>
    <mergeCell ref="K14:M14"/>
    <mergeCell ref="E14:E15"/>
    <mergeCell ref="F14:F15"/>
  </mergeCells>
  <phoneticPr fontId="5" type="noConversion"/>
  <printOptions horizontalCentered="1"/>
  <pageMargins left="0.19685039370078741" right="0.19685039370078741" top="0.82677165354330717" bottom="0.39370078740157483" header="0" footer="0"/>
  <pageSetup paperSize="8" scale="61" orientation="landscape" r:id="rId1"/>
  <headerFooter alignWithMargins="0"/>
  <colBreaks count="1" manualBreakCount="1">
    <brk id="1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6</vt:i4>
      </vt:variant>
    </vt:vector>
  </HeadingPairs>
  <TitlesOfParts>
    <vt:vector size="9" baseType="lpstr">
      <vt:lpstr>GERMAN ASTETE</vt:lpstr>
      <vt:lpstr>Nicolas de Pierola FINAL</vt:lpstr>
      <vt:lpstr>Nicolas de Pierola</vt:lpstr>
      <vt:lpstr>'GERMAN ASTETE'!Área_de_impresión</vt:lpstr>
      <vt:lpstr>'Nicolas de Pierola'!Área_de_impresión</vt:lpstr>
      <vt:lpstr>'Nicolas de Pierola FINAL'!Área_de_impresión</vt:lpstr>
      <vt:lpstr>'GERMAN ASTETE'!Títulos_a_imprimir</vt:lpstr>
      <vt:lpstr>'Nicolas de Pierola'!Títulos_a_imprimir</vt:lpstr>
      <vt:lpstr>'Nicolas de Pierola FINAL'!Títulos_a_imprimir</vt:lpstr>
    </vt:vector>
  </TitlesOfParts>
  <Company>ADMINISTRACION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OSWALDO</dc:creator>
  <cp:lastModifiedBy>Julio Cesar Torres Salazar</cp:lastModifiedBy>
  <cp:lastPrinted>2017-10-26T13:49:30Z</cp:lastPrinted>
  <dcterms:created xsi:type="dcterms:W3CDTF">2006-05-20T19:37:32Z</dcterms:created>
  <dcterms:modified xsi:type="dcterms:W3CDTF">2017-10-26T13:49:45Z</dcterms:modified>
</cp:coreProperties>
</file>